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filterPrivacy="1" hidePivotFieldList="1" defaultThemeVersion="124226"/>
  <xr:revisionPtr revIDLastSave="0" documentId="13_ncr:1_{D24DA702-4249-46E1-96EF-45647DCC12CB}" xr6:coauthVersionLast="36" xr6:coauthVersionMax="36" xr10:uidLastSave="{00000000-0000-0000-0000-000000000000}"/>
  <bookViews>
    <workbookView xWindow="14955" yWindow="195" windowWidth="14265" windowHeight="13605" firstSheet="1" activeTab="2" xr2:uid="{00000000-000D-0000-FFFF-FFFF00000000}"/>
  </bookViews>
  <sheets>
    <sheet name="AA-IA" sheetId="2" r:id="rId1"/>
    <sheet name="Criterios" sheetId="4" r:id="rId2"/>
    <sheet name="Embarque y descarga " sheetId="18" r:id="rId3"/>
  </sheets>
  <definedNames>
    <definedName name="_xlnm._FilterDatabase" localSheetId="0" hidden="1">'AA-IA'!$C$7:$G$29</definedName>
    <definedName name="_xlnm._FilterDatabase" localSheetId="2" hidden="1">'Embarque y descarga '!$P$17:$V$18</definedName>
    <definedName name="_xlnm.Print_Area" localSheetId="0">'AA-IA'!$C$4:$F$29</definedName>
    <definedName name="_xlnm.Print_Area" localSheetId="1">Criterios!$C$6:$H$20</definedName>
  </definedNames>
  <calcPr calcId="162913"/>
</workbook>
</file>

<file path=xl/calcChain.xml><?xml version="1.0" encoding="utf-8"?>
<calcChain xmlns="http://schemas.openxmlformats.org/spreadsheetml/2006/main">
  <c r="M217" i="18" l="1"/>
  <c r="M218" i="18"/>
  <c r="M219" i="18"/>
  <c r="M220" i="18"/>
  <c r="M221" i="18"/>
  <c r="M222" i="18"/>
  <c r="M223" i="18"/>
  <c r="M224" i="18"/>
  <c r="M225" i="18"/>
  <c r="M226" i="18"/>
  <c r="M227" i="18"/>
  <c r="M228" i="18"/>
  <c r="M229" i="18"/>
  <c r="M230" i="18"/>
  <c r="M231" i="18"/>
  <c r="M232" i="18"/>
  <c r="M233" i="18"/>
  <c r="M234" i="18"/>
  <c r="M235" i="18"/>
  <c r="M236" i="18"/>
  <c r="M237" i="18"/>
  <c r="M238" i="18"/>
  <c r="M239" i="18"/>
  <c r="M240" i="18"/>
  <c r="M241" i="18"/>
  <c r="M208" i="18"/>
  <c r="M209" i="18"/>
  <c r="M210" i="18"/>
  <c r="M211" i="18"/>
  <c r="M212" i="18"/>
  <c r="M213" i="18"/>
  <c r="M214" i="18"/>
  <c r="M207" i="18"/>
  <c r="M176" i="18"/>
  <c r="M177" i="18"/>
  <c r="M178" i="18"/>
  <c r="M179" i="18"/>
  <c r="M180" i="18"/>
  <c r="M181" i="18"/>
  <c r="M182" i="18"/>
  <c r="M183" i="18"/>
  <c r="M184" i="18"/>
  <c r="M185" i="18"/>
  <c r="M186" i="18"/>
  <c r="M187" i="18"/>
  <c r="M188" i="18"/>
  <c r="M189" i="18"/>
  <c r="M190" i="18"/>
  <c r="M191" i="18"/>
  <c r="M192" i="18"/>
  <c r="M193" i="18"/>
  <c r="M194" i="18"/>
  <c r="M195" i="18"/>
  <c r="M196" i="18"/>
  <c r="M197" i="18"/>
  <c r="M198" i="18"/>
  <c r="M199" i="18"/>
  <c r="M200" i="18"/>
  <c r="M201" i="18"/>
  <c r="M202" i="18"/>
  <c r="M203" i="18"/>
  <c r="M166" i="18"/>
  <c r="M167" i="18"/>
  <c r="M168" i="18"/>
  <c r="M169" i="18"/>
  <c r="M170" i="18"/>
  <c r="M171" i="18"/>
  <c r="M172" i="18"/>
  <c r="M173" i="18"/>
  <c r="M137" i="18"/>
  <c r="M138" i="18"/>
  <c r="M139" i="18"/>
  <c r="M140" i="18"/>
  <c r="M141" i="18"/>
  <c r="M142" i="18"/>
  <c r="M143" i="18"/>
  <c r="M144" i="18"/>
  <c r="M145" i="18"/>
  <c r="M146" i="18"/>
  <c r="M147" i="18"/>
  <c r="M148" i="18"/>
  <c r="M149" i="18"/>
  <c r="M150" i="18"/>
  <c r="M151" i="18"/>
  <c r="M152" i="18"/>
  <c r="M153" i="18"/>
  <c r="M154" i="18"/>
  <c r="M155" i="18"/>
  <c r="M156" i="18"/>
  <c r="M157" i="18"/>
  <c r="M158" i="18"/>
  <c r="M159" i="18"/>
  <c r="M160" i="18"/>
  <c r="M161" i="18"/>
  <c r="M128" i="18"/>
  <c r="M129" i="18"/>
  <c r="M130" i="18"/>
  <c r="M131" i="18"/>
  <c r="M132" i="18"/>
  <c r="M133" i="18"/>
  <c r="M134" i="18"/>
  <c r="M127" i="18"/>
  <c r="M99" i="18"/>
  <c r="M100" i="18"/>
  <c r="M101" i="18"/>
  <c r="M102" i="18"/>
  <c r="M103" i="18"/>
  <c r="M104" i="18"/>
  <c r="M105" i="18"/>
  <c r="M106" i="18"/>
  <c r="M107" i="18"/>
  <c r="M108" i="18"/>
  <c r="M109" i="18"/>
  <c r="M110" i="18"/>
  <c r="M111" i="18"/>
  <c r="M112" i="18"/>
  <c r="M113" i="18"/>
  <c r="M114" i="18"/>
  <c r="M115" i="18"/>
  <c r="M116" i="18"/>
  <c r="M117" i="18"/>
  <c r="M118" i="18"/>
  <c r="M119" i="18"/>
  <c r="M120" i="18"/>
  <c r="M121" i="18"/>
  <c r="M122" i="18"/>
  <c r="M123" i="18"/>
  <c r="M90" i="18"/>
  <c r="M91" i="18"/>
  <c r="M92" i="18"/>
  <c r="M93" i="18"/>
  <c r="M94" i="18"/>
  <c r="M95" i="18"/>
  <c r="M96" i="18"/>
  <c r="M89" i="18"/>
  <c r="M69" i="18"/>
  <c r="M70" i="18"/>
  <c r="M71" i="18"/>
  <c r="M72" i="18"/>
  <c r="M73" i="18"/>
  <c r="M74" i="18"/>
  <c r="M75" i="18"/>
  <c r="M76" i="18"/>
  <c r="M77" i="18"/>
  <c r="M78" i="18"/>
  <c r="M79" i="18"/>
  <c r="M80" i="18"/>
  <c r="M81" i="18"/>
  <c r="M82" i="18"/>
  <c r="M83" i="18"/>
  <c r="M84" i="18"/>
  <c r="M85" i="18"/>
  <c r="M86" i="18"/>
  <c r="M59" i="18"/>
  <c r="M60" i="18"/>
  <c r="M61" i="18"/>
  <c r="M62" i="18"/>
  <c r="M63" i="18"/>
  <c r="M64" i="18"/>
  <c r="M65" i="18"/>
  <c r="M66" i="18"/>
  <c r="M39" i="18"/>
  <c r="M40" i="18"/>
  <c r="M41" i="18"/>
  <c r="M42" i="18"/>
  <c r="M43" i="18"/>
  <c r="M44" i="18"/>
  <c r="M45" i="18"/>
  <c r="M46" i="18"/>
  <c r="M47" i="18"/>
  <c r="M48" i="18"/>
  <c r="M49" i="18"/>
  <c r="M50" i="18"/>
  <c r="M51" i="18"/>
  <c r="M52" i="18"/>
  <c r="M53" i="18"/>
  <c r="M54" i="18"/>
  <c r="M20" i="18"/>
  <c r="M21" i="18"/>
  <c r="M22" i="18"/>
  <c r="M23" i="18"/>
  <c r="M24" i="18"/>
  <c r="M25" i="18"/>
  <c r="M26" i="18"/>
  <c r="M27" i="18"/>
  <c r="M28" i="18"/>
  <c r="M29" i="18"/>
  <c r="M30" i="18"/>
  <c r="M31" i="18"/>
  <c r="M32" i="18"/>
  <c r="M33" i="18"/>
  <c r="M34" i="18"/>
  <c r="M35" i="18"/>
  <c r="M36" i="18"/>
  <c r="L217" i="18"/>
  <c r="L218" i="18"/>
  <c r="L219" i="18"/>
  <c r="L220" i="18"/>
  <c r="L221" i="18"/>
  <c r="L222" i="18"/>
  <c r="L223" i="18"/>
  <c r="L224" i="18"/>
  <c r="L225" i="18"/>
  <c r="L226" i="18"/>
  <c r="L227" i="18"/>
  <c r="L228" i="18"/>
  <c r="L229" i="18"/>
  <c r="L230" i="18"/>
  <c r="L231" i="18"/>
  <c r="L232" i="18"/>
  <c r="L233" i="18"/>
  <c r="L234" i="18"/>
  <c r="L235" i="18"/>
  <c r="L236" i="18"/>
  <c r="L237" i="18"/>
  <c r="L238" i="18"/>
  <c r="L239" i="18"/>
  <c r="L240" i="18"/>
  <c r="L241" i="18"/>
  <c r="L216" i="18"/>
  <c r="L208" i="18"/>
  <c r="L209" i="18"/>
  <c r="L210" i="18"/>
  <c r="L211" i="18"/>
  <c r="L212" i="18"/>
  <c r="L213" i="18"/>
  <c r="L214" i="18"/>
  <c r="L207" i="18"/>
  <c r="L176" i="18"/>
  <c r="L177" i="18"/>
  <c r="L178" i="18"/>
  <c r="L179" i="18"/>
  <c r="L180" i="18"/>
  <c r="L181" i="18"/>
  <c r="L182" i="18"/>
  <c r="L183" i="18"/>
  <c r="L184" i="18"/>
  <c r="L185" i="18"/>
  <c r="L186" i="18"/>
  <c r="L187" i="18"/>
  <c r="L188" i="18"/>
  <c r="L189" i="18"/>
  <c r="L190" i="18"/>
  <c r="L191" i="18"/>
  <c r="L192" i="18"/>
  <c r="L193" i="18"/>
  <c r="L194" i="18"/>
  <c r="L195" i="18"/>
  <c r="L196" i="18"/>
  <c r="L197" i="18"/>
  <c r="L198" i="18"/>
  <c r="L199" i="18"/>
  <c r="L200" i="18"/>
  <c r="L201" i="18"/>
  <c r="L202" i="18"/>
  <c r="L203" i="18"/>
  <c r="L175" i="18"/>
  <c r="L166" i="18"/>
  <c r="L167" i="18"/>
  <c r="L168" i="18"/>
  <c r="L169" i="18"/>
  <c r="L170" i="18"/>
  <c r="L171" i="18"/>
  <c r="L172" i="18"/>
  <c r="L173" i="18"/>
  <c r="L165" i="18"/>
  <c r="L137" i="18"/>
  <c r="L138" i="18"/>
  <c r="L139" i="18"/>
  <c r="L140" i="18"/>
  <c r="L141" i="18"/>
  <c r="L142" i="18"/>
  <c r="L143" i="18"/>
  <c r="L144" i="18"/>
  <c r="L145" i="18"/>
  <c r="L146" i="18"/>
  <c r="L147" i="18"/>
  <c r="L148" i="18"/>
  <c r="L149" i="18"/>
  <c r="L150" i="18"/>
  <c r="L151" i="18"/>
  <c r="L152" i="18"/>
  <c r="L153" i="18"/>
  <c r="L154" i="18"/>
  <c r="L155" i="18"/>
  <c r="L156" i="18"/>
  <c r="L157" i="18"/>
  <c r="L158" i="18"/>
  <c r="L159" i="18"/>
  <c r="L160" i="18"/>
  <c r="L161" i="18"/>
  <c r="L136" i="18"/>
  <c r="L128" i="18"/>
  <c r="L129" i="18"/>
  <c r="L130" i="18"/>
  <c r="L131" i="18"/>
  <c r="L132" i="18"/>
  <c r="L133" i="18"/>
  <c r="L134" i="18"/>
  <c r="L127" i="18"/>
  <c r="L99" i="18"/>
  <c r="L100" i="18"/>
  <c r="L101" i="18"/>
  <c r="L102" i="18"/>
  <c r="L103" i="18"/>
  <c r="L104" i="18"/>
  <c r="L105" i="18"/>
  <c r="L106" i="18"/>
  <c r="L107" i="18"/>
  <c r="L108" i="18"/>
  <c r="L109" i="18"/>
  <c r="L110" i="18"/>
  <c r="L111" i="18"/>
  <c r="L112" i="18"/>
  <c r="L113" i="18"/>
  <c r="L114" i="18"/>
  <c r="L115" i="18"/>
  <c r="L116" i="18"/>
  <c r="L117" i="18"/>
  <c r="L118" i="18"/>
  <c r="L119" i="18"/>
  <c r="L120" i="18"/>
  <c r="L121" i="18"/>
  <c r="L122" i="18"/>
  <c r="L123" i="18"/>
  <c r="L98" i="18"/>
  <c r="L90" i="18"/>
  <c r="L91" i="18"/>
  <c r="L92" i="18"/>
  <c r="L93" i="18"/>
  <c r="L94" i="18"/>
  <c r="L95" i="18"/>
  <c r="L96" i="18"/>
  <c r="L89" i="18"/>
  <c r="L69" i="18"/>
  <c r="L70" i="18"/>
  <c r="L71" i="18"/>
  <c r="L72" i="18"/>
  <c r="L73" i="18"/>
  <c r="L74" i="18"/>
  <c r="L75" i="18"/>
  <c r="L76" i="18"/>
  <c r="L77" i="18"/>
  <c r="L78" i="18"/>
  <c r="L79" i="18"/>
  <c r="L80" i="18"/>
  <c r="L81" i="18"/>
  <c r="L82" i="18"/>
  <c r="L83" i="18"/>
  <c r="L84" i="18"/>
  <c r="L85" i="18"/>
  <c r="L86" i="18"/>
  <c r="L68" i="18"/>
  <c r="L59" i="18"/>
  <c r="L60" i="18"/>
  <c r="L61" i="18"/>
  <c r="L62" i="18"/>
  <c r="L63" i="18"/>
  <c r="L64" i="18"/>
  <c r="L65" i="18"/>
  <c r="L66" i="18"/>
  <c r="L58" i="18"/>
  <c r="L39" i="18"/>
  <c r="L40" i="18"/>
  <c r="L41" i="18"/>
  <c r="L42" i="18"/>
  <c r="L43" i="18"/>
  <c r="L44" i="18"/>
  <c r="L45" i="18"/>
  <c r="L46" i="18"/>
  <c r="L47" i="18"/>
  <c r="L48" i="18"/>
  <c r="L49" i="18"/>
  <c r="L50" i="18"/>
  <c r="L51" i="18"/>
  <c r="L52" i="18"/>
  <c r="L53" i="18"/>
  <c r="L54" i="18"/>
  <c r="L38" i="18"/>
  <c r="L21" i="18"/>
  <c r="L22" i="18"/>
  <c r="L23" i="18"/>
  <c r="L24" i="18"/>
  <c r="L25" i="18"/>
  <c r="L26" i="18"/>
  <c r="L27" i="18"/>
  <c r="L28" i="18"/>
  <c r="L29" i="18"/>
  <c r="L30" i="18"/>
  <c r="L31" i="18"/>
  <c r="L32" i="18"/>
  <c r="L33" i="18"/>
  <c r="L34" i="18"/>
  <c r="L35" i="18"/>
  <c r="L36" i="18"/>
  <c r="J137" i="18"/>
  <c r="J138" i="18"/>
  <c r="J139" i="18"/>
  <c r="J140" i="18"/>
  <c r="J141" i="18"/>
  <c r="J142" i="18"/>
  <c r="J143" i="18"/>
  <c r="J144" i="18"/>
  <c r="J145" i="18"/>
  <c r="J146" i="18"/>
  <c r="J147" i="18"/>
  <c r="J148" i="18"/>
  <c r="J149" i="18"/>
  <c r="J150" i="18"/>
  <c r="J151" i="18"/>
  <c r="J152" i="18"/>
  <c r="J153" i="18"/>
  <c r="J154" i="18"/>
  <c r="J155" i="18"/>
  <c r="J156" i="18"/>
  <c r="J157" i="18"/>
  <c r="J158" i="18"/>
  <c r="J159" i="18"/>
  <c r="J160" i="18"/>
  <c r="J161" i="18"/>
  <c r="J128" i="18"/>
  <c r="J129" i="18"/>
  <c r="J130" i="18"/>
  <c r="J131" i="18"/>
  <c r="J132" i="18"/>
  <c r="J133" i="18"/>
  <c r="J134" i="18"/>
  <c r="J127" i="18"/>
  <c r="J99" i="18"/>
  <c r="J100" i="18"/>
  <c r="J101" i="18"/>
  <c r="J102" i="18"/>
  <c r="J103" i="18"/>
  <c r="J104" i="18"/>
  <c r="J105" i="18"/>
  <c r="J106" i="18"/>
  <c r="J107" i="18"/>
  <c r="J108" i="18"/>
  <c r="J109" i="18"/>
  <c r="J110" i="18"/>
  <c r="J111" i="18"/>
  <c r="J112" i="18"/>
  <c r="J113" i="18"/>
  <c r="J114" i="18"/>
  <c r="J115" i="18"/>
  <c r="J116" i="18"/>
  <c r="J117" i="18"/>
  <c r="J118" i="18"/>
  <c r="J119" i="18"/>
  <c r="J120" i="18"/>
  <c r="J121" i="18"/>
  <c r="J122" i="18"/>
  <c r="J123" i="18"/>
  <c r="J90" i="18"/>
  <c r="J91" i="18"/>
  <c r="J92" i="18"/>
  <c r="J93" i="18"/>
  <c r="J94" i="18"/>
  <c r="J95" i="18"/>
  <c r="J96" i="18"/>
  <c r="J89" i="18"/>
  <c r="J69" i="18"/>
  <c r="J70" i="18"/>
  <c r="J71" i="18"/>
  <c r="J72" i="18"/>
  <c r="J73" i="18"/>
  <c r="J74" i="18"/>
  <c r="J75" i="18"/>
  <c r="J76" i="18"/>
  <c r="J77" i="18"/>
  <c r="J78" i="18"/>
  <c r="J79" i="18"/>
  <c r="J80" i="18"/>
  <c r="J81" i="18"/>
  <c r="J82" i="18"/>
  <c r="J83" i="18"/>
  <c r="J84" i="18"/>
  <c r="J85" i="18"/>
  <c r="J86" i="18"/>
  <c r="J59" i="18"/>
  <c r="J60" i="18"/>
  <c r="J61" i="18"/>
  <c r="J62" i="18"/>
  <c r="J63" i="18"/>
  <c r="J64" i="18"/>
  <c r="J65" i="18"/>
  <c r="J66" i="18"/>
  <c r="J58" i="18"/>
  <c r="J39" i="18"/>
  <c r="J40" i="18"/>
  <c r="J41" i="18"/>
  <c r="J42" i="18"/>
  <c r="J43" i="18"/>
  <c r="J44" i="18"/>
  <c r="J45" i="18"/>
  <c r="J46" i="18"/>
  <c r="J47" i="18"/>
  <c r="J48" i="18"/>
  <c r="J49" i="18"/>
  <c r="J50" i="18"/>
  <c r="J51" i="18"/>
  <c r="J52" i="18"/>
  <c r="J53" i="18"/>
  <c r="J54" i="18"/>
  <c r="J20" i="18"/>
  <c r="J21" i="18"/>
  <c r="J22" i="18"/>
  <c r="J23" i="18"/>
  <c r="J24" i="18"/>
  <c r="J25" i="18"/>
  <c r="J26" i="18"/>
  <c r="J27" i="18"/>
  <c r="J28" i="18"/>
  <c r="J29" i="18"/>
  <c r="J30" i="18"/>
  <c r="J31" i="18"/>
  <c r="J32" i="18"/>
  <c r="J33" i="18"/>
  <c r="J34" i="18"/>
  <c r="J35" i="18"/>
  <c r="J36" i="18"/>
  <c r="I99" i="18"/>
  <c r="I100" i="18"/>
  <c r="I101" i="18"/>
  <c r="I102" i="18"/>
  <c r="I103" i="18"/>
  <c r="I104" i="18"/>
  <c r="I105" i="18"/>
  <c r="I106" i="18"/>
  <c r="I107" i="18"/>
  <c r="I108" i="18"/>
  <c r="I109" i="18"/>
  <c r="I110" i="18"/>
  <c r="I111" i="18"/>
  <c r="I112" i="18"/>
  <c r="I113" i="18"/>
  <c r="I114" i="18"/>
  <c r="I115" i="18"/>
  <c r="I116" i="18"/>
  <c r="I117" i="18"/>
  <c r="I118" i="18"/>
  <c r="I119" i="18"/>
  <c r="I120" i="18"/>
  <c r="I121" i="18"/>
  <c r="I122" i="18"/>
  <c r="I123" i="18"/>
  <c r="I90" i="18"/>
  <c r="I91" i="18"/>
  <c r="I92" i="18"/>
  <c r="I93" i="18"/>
  <c r="I94" i="18"/>
  <c r="I95" i="18"/>
  <c r="I96" i="18"/>
  <c r="I89" i="18"/>
  <c r="I71" i="18"/>
  <c r="I72" i="18"/>
  <c r="I73" i="18"/>
  <c r="I74" i="18"/>
  <c r="I75" i="18"/>
  <c r="I76" i="18"/>
  <c r="I77" i="18"/>
  <c r="I78" i="18"/>
  <c r="I79" i="18"/>
  <c r="I80" i="18"/>
  <c r="I81" i="18"/>
  <c r="I82" i="18"/>
  <c r="I83" i="18"/>
  <c r="I84" i="18"/>
  <c r="I85" i="18"/>
  <c r="I86" i="18"/>
  <c r="I59" i="18"/>
  <c r="I60" i="18"/>
  <c r="I61" i="18"/>
  <c r="I62" i="18"/>
  <c r="I63" i="18"/>
  <c r="I64" i="18"/>
  <c r="I65" i="18"/>
  <c r="I66" i="18"/>
  <c r="I39" i="18"/>
  <c r="I40" i="18"/>
  <c r="I41" i="18"/>
  <c r="I42" i="18"/>
  <c r="I43" i="18"/>
  <c r="I44" i="18"/>
  <c r="I45" i="18"/>
  <c r="I46" i="18"/>
  <c r="I47" i="18"/>
  <c r="I48" i="18"/>
  <c r="I49" i="18"/>
  <c r="I50" i="18"/>
  <c r="I51" i="18"/>
  <c r="I52" i="18"/>
  <c r="I53" i="18"/>
  <c r="I54" i="18"/>
  <c r="L20" i="18"/>
  <c r="L19" i="18"/>
  <c r="I36" i="18"/>
  <c r="I35" i="18"/>
  <c r="I34" i="18"/>
  <c r="I33" i="18"/>
  <c r="I32" i="18"/>
  <c r="I31" i="18"/>
  <c r="I30" i="18"/>
  <c r="I29" i="18"/>
  <c r="I28" i="18"/>
  <c r="I27" i="18"/>
  <c r="I26" i="18"/>
  <c r="I25" i="18"/>
  <c r="I24" i="18"/>
  <c r="I23" i="18"/>
  <c r="I22" i="18"/>
  <c r="I21" i="18"/>
  <c r="I20" i="18"/>
  <c r="AC241" i="18" l="1"/>
  <c r="T241" i="18"/>
  <c r="AC240" i="18"/>
  <c r="T240" i="18"/>
  <c r="I240" i="18"/>
  <c r="AC239" i="18"/>
  <c r="T239" i="18"/>
  <c r="AC238" i="18"/>
  <c r="T238" i="18"/>
  <c r="AC237" i="18"/>
  <c r="T237" i="18"/>
  <c r="AC236" i="18"/>
  <c r="T236" i="18"/>
  <c r="AC235" i="18"/>
  <c r="T235" i="18"/>
  <c r="AC234" i="18"/>
  <c r="T234" i="18"/>
  <c r="AC233" i="18"/>
  <c r="T233" i="18"/>
  <c r="AC232" i="18"/>
  <c r="T232" i="18"/>
  <c r="AC231" i="18"/>
  <c r="T231" i="18"/>
  <c r="AC230" i="18"/>
  <c r="T230" i="18"/>
  <c r="AC229" i="18"/>
  <c r="T229" i="18"/>
  <c r="AC228" i="18"/>
  <c r="T228" i="18"/>
  <c r="AC227" i="18"/>
  <c r="T227" i="18"/>
  <c r="AC226" i="18"/>
  <c r="T226" i="18"/>
  <c r="I226" i="18"/>
  <c r="AC225" i="18"/>
  <c r="T225" i="18"/>
  <c r="AC224" i="18"/>
  <c r="T224" i="18"/>
  <c r="AC223" i="18"/>
  <c r="T223" i="18"/>
  <c r="AC222" i="18"/>
  <c r="T222" i="18"/>
  <c r="I222" i="18"/>
  <c r="AC221" i="18"/>
  <c r="T221" i="18"/>
  <c r="AC220" i="18"/>
  <c r="T220" i="18"/>
  <c r="AC219" i="18"/>
  <c r="T219" i="18"/>
  <c r="AC218" i="18"/>
  <c r="T218" i="18"/>
  <c r="AC217" i="18"/>
  <c r="T217" i="18"/>
  <c r="I217" i="18"/>
  <c r="AC216" i="18"/>
  <c r="AE216" i="18" s="1"/>
  <c r="T216" i="18"/>
  <c r="V216" i="18" s="1"/>
  <c r="M216" i="18"/>
  <c r="J216" i="18"/>
  <c r="I216" i="18"/>
  <c r="AC214" i="18"/>
  <c r="T214" i="18"/>
  <c r="AC213" i="18"/>
  <c r="T213" i="18"/>
  <c r="AC212" i="18"/>
  <c r="T212" i="18"/>
  <c r="AC211" i="18"/>
  <c r="T211" i="18"/>
  <c r="AC210" i="18"/>
  <c r="T210" i="18"/>
  <c r="AC209" i="18"/>
  <c r="T209" i="18"/>
  <c r="AC208" i="18"/>
  <c r="T208" i="18"/>
  <c r="AC207" i="18"/>
  <c r="T207" i="18"/>
  <c r="AC203" i="18"/>
  <c r="T203" i="18"/>
  <c r="AC202" i="18"/>
  <c r="T202" i="18"/>
  <c r="AC201" i="18"/>
  <c r="T201" i="18"/>
  <c r="AC200" i="18"/>
  <c r="T200" i="18"/>
  <c r="AC199" i="18"/>
  <c r="T199" i="18"/>
  <c r="AC198" i="18"/>
  <c r="T198" i="18"/>
  <c r="AC197" i="18"/>
  <c r="T197" i="18"/>
  <c r="AC196" i="18"/>
  <c r="T196" i="18"/>
  <c r="AC195" i="18"/>
  <c r="T195" i="18"/>
  <c r="AC194" i="18"/>
  <c r="T194" i="18"/>
  <c r="AC193" i="18"/>
  <c r="T193" i="18"/>
  <c r="AC192" i="18"/>
  <c r="T192" i="18"/>
  <c r="AC191" i="18"/>
  <c r="T191" i="18"/>
  <c r="AC190" i="18"/>
  <c r="T190" i="18"/>
  <c r="AC189" i="18"/>
  <c r="T189" i="18"/>
  <c r="I189" i="18"/>
  <c r="AC188" i="18"/>
  <c r="T188" i="18"/>
  <c r="AC187" i="18"/>
  <c r="T187" i="18"/>
  <c r="AC186" i="18"/>
  <c r="T186" i="18"/>
  <c r="I186" i="18"/>
  <c r="AC185" i="18"/>
  <c r="T185" i="18"/>
  <c r="I185" i="18"/>
  <c r="AC184" i="18"/>
  <c r="T184" i="18"/>
  <c r="I184" i="18"/>
  <c r="AC183" i="18"/>
  <c r="T183" i="18"/>
  <c r="AC182" i="18"/>
  <c r="T182" i="18"/>
  <c r="AC181" i="18"/>
  <c r="T181" i="18"/>
  <c r="I181" i="18"/>
  <c r="AC180" i="18"/>
  <c r="T180" i="18"/>
  <c r="AC179" i="18"/>
  <c r="T179" i="18"/>
  <c r="AC178" i="18"/>
  <c r="T178" i="18"/>
  <c r="I178" i="18"/>
  <c r="AC177" i="18"/>
  <c r="T177" i="18"/>
  <c r="AC176" i="18"/>
  <c r="T176" i="18"/>
  <c r="J176" i="18"/>
  <c r="I176" i="18"/>
  <c r="AC175" i="18"/>
  <c r="AE175" i="18" s="1"/>
  <c r="T175" i="18"/>
  <c r="V175" i="18" s="1"/>
  <c r="M175" i="18"/>
  <c r="J175" i="18"/>
  <c r="I175" i="18"/>
  <c r="AC173" i="18"/>
  <c r="T173" i="18"/>
  <c r="AC172" i="18"/>
  <c r="T172" i="18"/>
  <c r="AC171" i="18"/>
  <c r="T171" i="18"/>
  <c r="AC170" i="18"/>
  <c r="T170" i="18"/>
  <c r="AC169" i="18"/>
  <c r="T169" i="18"/>
  <c r="AC168" i="18"/>
  <c r="T168" i="18"/>
  <c r="AC167" i="18"/>
  <c r="T167" i="18"/>
  <c r="AC166" i="18"/>
  <c r="T166" i="18"/>
  <c r="AC165" i="18"/>
  <c r="AD165" i="18" s="1"/>
  <c r="T165" i="18"/>
  <c r="V165" i="18" s="1"/>
  <c r="M165" i="18"/>
  <c r="J165" i="18"/>
  <c r="I165" i="18"/>
  <c r="AC161" i="18"/>
  <c r="T161" i="18"/>
  <c r="AC160" i="18"/>
  <c r="T160" i="18"/>
  <c r="AC159" i="18"/>
  <c r="T159" i="18"/>
  <c r="AC158" i="18"/>
  <c r="T158" i="18"/>
  <c r="AC157" i="18"/>
  <c r="T157" i="18"/>
  <c r="AC156" i="18"/>
  <c r="T156" i="18"/>
  <c r="AC155" i="18"/>
  <c r="T155" i="18"/>
  <c r="AC154" i="18"/>
  <c r="T154" i="18"/>
  <c r="AC153" i="18"/>
  <c r="AD153" i="18" s="1"/>
  <c r="T153" i="18"/>
  <c r="AC152" i="18"/>
  <c r="AD152" i="18" s="1"/>
  <c r="T152" i="18"/>
  <c r="AC151" i="18"/>
  <c r="AD151" i="18" s="1"/>
  <c r="T151" i="18"/>
  <c r="AC150" i="18"/>
  <c r="AD150" i="18" s="1"/>
  <c r="T150" i="18"/>
  <c r="AC149" i="18"/>
  <c r="AD149" i="18" s="1"/>
  <c r="T149" i="18"/>
  <c r="AC148" i="18"/>
  <c r="AD148" i="18" s="1"/>
  <c r="T148" i="18"/>
  <c r="AC147" i="18"/>
  <c r="AD147" i="18" s="1"/>
  <c r="T147" i="18"/>
  <c r="I147" i="18"/>
  <c r="AC146" i="18"/>
  <c r="T146" i="18"/>
  <c r="AC145" i="18"/>
  <c r="T145" i="18"/>
  <c r="AC144" i="18"/>
  <c r="AD144" i="18" s="1"/>
  <c r="T144" i="18"/>
  <c r="I144" i="18"/>
  <c r="AC143" i="18"/>
  <c r="AD143" i="18" s="1"/>
  <c r="T143" i="18"/>
  <c r="I143" i="18"/>
  <c r="AC142" i="18"/>
  <c r="AE142" i="18" s="1"/>
  <c r="T142" i="18"/>
  <c r="I142" i="18"/>
  <c r="AC141" i="18"/>
  <c r="AE141" i="18" s="1"/>
  <c r="T141" i="18"/>
  <c r="I141" i="18"/>
  <c r="AC140" i="18"/>
  <c r="AD140" i="18" s="1"/>
  <c r="T140" i="18"/>
  <c r="AC139" i="18"/>
  <c r="AE139" i="18" s="1"/>
  <c r="T139" i="18"/>
  <c r="I139" i="18"/>
  <c r="AC138" i="18"/>
  <c r="AE138" i="18" s="1"/>
  <c r="T138" i="18"/>
  <c r="I138" i="18"/>
  <c r="AC137" i="18"/>
  <c r="AD137" i="18" s="1"/>
  <c r="T137" i="18"/>
  <c r="I137" i="18"/>
  <c r="AC136" i="18"/>
  <c r="AE136" i="18" s="1"/>
  <c r="T136" i="18"/>
  <c r="U136" i="18" s="1"/>
  <c r="M136" i="18"/>
  <c r="J136" i="18"/>
  <c r="I136" i="18"/>
  <c r="AC134" i="18"/>
  <c r="T134" i="18"/>
  <c r="AC133" i="18"/>
  <c r="T133" i="18"/>
  <c r="AC132" i="18"/>
  <c r="T132" i="18"/>
  <c r="AC131" i="18"/>
  <c r="T131" i="18"/>
  <c r="AC130" i="18"/>
  <c r="T130" i="18"/>
  <c r="AC129" i="18"/>
  <c r="T129" i="18"/>
  <c r="AC128" i="18"/>
  <c r="T128" i="18"/>
  <c r="AC127" i="18"/>
  <c r="T127" i="18"/>
  <c r="AC123" i="18"/>
  <c r="T123" i="18"/>
  <c r="AC122" i="18"/>
  <c r="T122" i="18"/>
  <c r="AC121" i="18"/>
  <c r="T121" i="18"/>
  <c r="AC120" i="18"/>
  <c r="T120" i="18"/>
  <c r="AC119" i="18"/>
  <c r="T119" i="18"/>
  <c r="AC118" i="18"/>
  <c r="T118" i="18"/>
  <c r="AC117" i="18"/>
  <c r="T117" i="18"/>
  <c r="AC116" i="18"/>
  <c r="T116" i="18"/>
  <c r="AC115" i="18"/>
  <c r="T115" i="18"/>
  <c r="AC114" i="18"/>
  <c r="T114" i="18"/>
  <c r="AC113" i="18"/>
  <c r="T113" i="18"/>
  <c r="AC112" i="18"/>
  <c r="T112" i="18"/>
  <c r="AC111" i="18"/>
  <c r="T111" i="18"/>
  <c r="AC110" i="18"/>
  <c r="T110" i="18"/>
  <c r="AC109" i="18"/>
  <c r="T109" i="18"/>
  <c r="AC108" i="18"/>
  <c r="T108" i="18"/>
  <c r="AC107" i="18"/>
  <c r="T107" i="18"/>
  <c r="AC106" i="18"/>
  <c r="T106" i="18"/>
  <c r="AC105" i="18"/>
  <c r="T105" i="18"/>
  <c r="AC104" i="18"/>
  <c r="T104" i="18"/>
  <c r="AC103" i="18"/>
  <c r="T103" i="18"/>
  <c r="AC102" i="18"/>
  <c r="T102" i="18"/>
  <c r="AC101" i="18"/>
  <c r="T101" i="18"/>
  <c r="AC100" i="18"/>
  <c r="T100" i="18"/>
  <c r="AC99" i="18"/>
  <c r="T99" i="18"/>
  <c r="AC98" i="18"/>
  <c r="AD98" i="18" s="1"/>
  <c r="T98" i="18"/>
  <c r="U98" i="18" s="1"/>
  <c r="M98" i="18"/>
  <c r="J98" i="18"/>
  <c r="I98" i="18"/>
  <c r="AC96" i="18"/>
  <c r="T96" i="18"/>
  <c r="AC95" i="18"/>
  <c r="T95" i="18"/>
  <c r="AC94" i="18"/>
  <c r="T94" i="18"/>
  <c r="AC93" i="18"/>
  <c r="T93" i="18"/>
  <c r="AC92" i="18"/>
  <c r="T92" i="18"/>
  <c r="AC91" i="18"/>
  <c r="T91" i="18"/>
  <c r="AC90" i="18"/>
  <c r="T90" i="18"/>
  <c r="AC89" i="18"/>
  <c r="T89" i="18"/>
  <c r="AC86" i="18"/>
  <c r="T86" i="18"/>
  <c r="AC85" i="18"/>
  <c r="T85" i="18"/>
  <c r="AC84" i="18"/>
  <c r="T84" i="18"/>
  <c r="AC83" i="18"/>
  <c r="T83" i="18"/>
  <c r="AC82" i="18"/>
  <c r="T82" i="18"/>
  <c r="AC81" i="18"/>
  <c r="T81" i="18"/>
  <c r="AC80" i="18"/>
  <c r="T80" i="18"/>
  <c r="AC79" i="18"/>
  <c r="T79" i="18"/>
  <c r="AC78" i="18"/>
  <c r="T78" i="18"/>
  <c r="AC77" i="18"/>
  <c r="T77" i="18"/>
  <c r="AC76" i="18"/>
  <c r="T76" i="18"/>
  <c r="AC75" i="18"/>
  <c r="T75" i="18"/>
  <c r="AC74" i="18"/>
  <c r="T74" i="18"/>
  <c r="AC73" i="18"/>
  <c r="T73" i="18"/>
  <c r="AC72" i="18"/>
  <c r="T72" i="18"/>
  <c r="AC71" i="18"/>
  <c r="T71" i="18"/>
  <c r="AC70" i="18"/>
  <c r="T70" i="18"/>
  <c r="I70" i="18"/>
  <c r="AC69" i="18"/>
  <c r="T69" i="18"/>
  <c r="I69" i="18"/>
  <c r="AC68" i="18"/>
  <c r="AD68" i="18" s="1"/>
  <c r="T68" i="18"/>
  <c r="U68" i="18" s="1"/>
  <c r="M68" i="18"/>
  <c r="J68" i="18"/>
  <c r="I68" i="18"/>
  <c r="AC66" i="18"/>
  <c r="T66" i="18"/>
  <c r="AC65" i="18"/>
  <c r="T65" i="18"/>
  <c r="AC64" i="18"/>
  <c r="T64" i="18"/>
  <c r="AC63" i="18"/>
  <c r="T63" i="18"/>
  <c r="AC62" i="18"/>
  <c r="T62" i="18"/>
  <c r="AC61" i="18"/>
  <c r="T61" i="18"/>
  <c r="AC60" i="18"/>
  <c r="T60" i="18"/>
  <c r="AC59" i="18"/>
  <c r="T59" i="18"/>
  <c r="AC58" i="18"/>
  <c r="AE58" i="18" s="1"/>
  <c r="T58" i="18"/>
  <c r="V58" i="18" s="1"/>
  <c r="M58" i="18"/>
  <c r="I58" i="18"/>
  <c r="AC54" i="18"/>
  <c r="T54" i="18"/>
  <c r="AC53" i="18"/>
  <c r="T53" i="18"/>
  <c r="AC52" i="18"/>
  <c r="T52" i="18"/>
  <c r="AC51" i="18"/>
  <c r="T51" i="18"/>
  <c r="AC50" i="18"/>
  <c r="T50" i="18"/>
  <c r="AC49" i="18"/>
  <c r="T49" i="18"/>
  <c r="AC48" i="18"/>
  <c r="T48" i="18"/>
  <c r="AC47" i="18"/>
  <c r="T47" i="18"/>
  <c r="AC46" i="18"/>
  <c r="T46" i="18"/>
  <c r="AC45" i="18"/>
  <c r="T45" i="18"/>
  <c r="AC44" i="18"/>
  <c r="T44" i="18"/>
  <c r="AC43" i="18"/>
  <c r="T43" i="18"/>
  <c r="AC42" i="18"/>
  <c r="T42" i="18"/>
  <c r="AC41" i="18"/>
  <c r="T41" i="18"/>
  <c r="AC40" i="18"/>
  <c r="T40" i="18"/>
  <c r="AC39" i="18"/>
  <c r="T39" i="18"/>
  <c r="AC38" i="18"/>
  <c r="AE38" i="18" s="1"/>
  <c r="T38" i="18"/>
  <c r="V38" i="18" s="1"/>
  <c r="M38" i="18"/>
  <c r="J38" i="18"/>
  <c r="I38" i="18"/>
  <c r="AC36" i="18"/>
  <c r="T36" i="18"/>
  <c r="AC35" i="18"/>
  <c r="T35" i="18"/>
  <c r="AC34" i="18"/>
  <c r="T34" i="18"/>
  <c r="AC33" i="18"/>
  <c r="T33" i="18"/>
  <c r="AC32" i="18"/>
  <c r="T32" i="18"/>
  <c r="AC31" i="18"/>
  <c r="T31" i="18"/>
  <c r="AC30" i="18"/>
  <c r="T30" i="18"/>
  <c r="AC29" i="18"/>
  <c r="T29" i="18"/>
  <c r="AC28" i="18"/>
  <c r="T28" i="18"/>
  <c r="AC27" i="18"/>
  <c r="T27" i="18"/>
  <c r="AC26" i="18"/>
  <c r="T26" i="18"/>
  <c r="AC25" i="18"/>
  <c r="T25" i="18"/>
  <c r="AC24" i="18"/>
  <c r="T24" i="18"/>
  <c r="AC23" i="18"/>
  <c r="T23" i="18"/>
  <c r="AC22" i="18"/>
  <c r="T22" i="18"/>
  <c r="AC21" i="18"/>
  <c r="T21" i="18"/>
  <c r="AC20" i="18"/>
  <c r="T20" i="18"/>
  <c r="AC19" i="18"/>
  <c r="AD19" i="18" s="1"/>
  <c r="T19" i="18"/>
  <c r="V19" i="18" s="1"/>
  <c r="M19" i="18"/>
  <c r="J19" i="18"/>
  <c r="I19" i="18"/>
  <c r="AD38" i="18" l="1"/>
  <c r="U165" i="18"/>
  <c r="U58" i="18"/>
  <c r="U19" i="18"/>
  <c r="AD216" i="18"/>
  <c r="AE19" i="18"/>
  <c r="AE20" i="18"/>
  <c r="AD20" i="18"/>
  <c r="AD21" i="18"/>
  <c r="AE21" i="18"/>
  <c r="AE22" i="18"/>
  <c r="AD22" i="18"/>
  <c r="AD23" i="18"/>
  <c r="AE23" i="18"/>
  <c r="AE24" i="18"/>
  <c r="AD24" i="18"/>
  <c r="AE25" i="18"/>
  <c r="AD25" i="18"/>
  <c r="AE26" i="18"/>
  <c r="AD26" i="18"/>
  <c r="AD27" i="18"/>
  <c r="AE27" i="18"/>
  <c r="AE28" i="18"/>
  <c r="AD28" i="18"/>
  <c r="AE29" i="18"/>
  <c r="AD29" i="18"/>
  <c r="AE30" i="18"/>
  <c r="AD30" i="18"/>
  <c r="AD31" i="18"/>
  <c r="AE31" i="18"/>
  <c r="AE32" i="18"/>
  <c r="AD32" i="18"/>
  <c r="AE33" i="18"/>
  <c r="AD33" i="18"/>
  <c r="AE34" i="18"/>
  <c r="AD34" i="18"/>
  <c r="AD35" i="18"/>
  <c r="AE35" i="18"/>
  <c r="AE36" i="18"/>
  <c r="AD36" i="18"/>
  <c r="AE39" i="18"/>
  <c r="AD39" i="18"/>
  <c r="AE40" i="18"/>
  <c r="AD40" i="18"/>
  <c r="AE41" i="18"/>
  <c r="AD41" i="18"/>
  <c r="AE42" i="18"/>
  <c r="AD42" i="18"/>
  <c r="AE43" i="18"/>
  <c r="AD43" i="18"/>
  <c r="AE44" i="18"/>
  <c r="AD44" i="18"/>
  <c r="AE45" i="18"/>
  <c r="AD45" i="18"/>
  <c r="AE46" i="18"/>
  <c r="AD46" i="18"/>
  <c r="AE47" i="18"/>
  <c r="AD47" i="18"/>
  <c r="AE48" i="18"/>
  <c r="AD48" i="18"/>
  <c r="AE49" i="18"/>
  <c r="AD49" i="18"/>
  <c r="AE50" i="18"/>
  <c r="AD50" i="18"/>
  <c r="AE51" i="18"/>
  <c r="AD51" i="18"/>
  <c r="AE52" i="18"/>
  <c r="AD52" i="18"/>
  <c r="AE53" i="18"/>
  <c r="AD53" i="18"/>
  <c r="AE54" i="18"/>
  <c r="AD54" i="18"/>
  <c r="AE59" i="18"/>
  <c r="AD59" i="18"/>
  <c r="AE60" i="18"/>
  <c r="AD60" i="18"/>
  <c r="AE61" i="18"/>
  <c r="AD61" i="18"/>
  <c r="AE62" i="18"/>
  <c r="AD62" i="18"/>
  <c r="AE63" i="18"/>
  <c r="AD63" i="18"/>
  <c r="AE64" i="18"/>
  <c r="AD64" i="18"/>
  <c r="AE65" i="18"/>
  <c r="AD65" i="18"/>
  <c r="AE66" i="18"/>
  <c r="AD66" i="18"/>
  <c r="AE68" i="18"/>
  <c r="U69" i="18"/>
  <c r="V69" i="18"/>
  <c r="AE70" i="18"/>
  <c r="AD70" i="18"/>
  <c r="AE71" i="18"/>
  <c r="AD71" i="18"/>
  <c r="AD72" i="18"/>
  <c r="AE72" i="18"/>
  <c r="AE73" i="18"/>
  <c r="AD73" i="18"/>
  <c r="AE74" i="18"/>
  <c r="AD74" i="18"/>
  <c r="AE75" i="18"/>
  <c r="AD75" i="18"/>
  <c r="AD76" i="18"/>
  <c r="AE76" i="18"/>
  <c r="AE77" i="18"/>
  <c r="AD77" i="18"/>
  <c r="AE78" i="18"/>
  <c r="AD78" i="18"/>
  <c r="AE79" i="18"/>
  <c r="AD79" i="18"/>
  <c r="AD80" i="18"/>
  <c r="AE80" i="18"/>
  <c r="AE81" i="18"/>
  <c r="AD81" i="18"/>
  <c r="AE82" i="18"/>
  <c r="AD82" i="18"/>
  <c r="AE83" i="18"/>
  <c r="AD83" i="18"/>
  <c r="AD84" i="18"/>
  <c r="AE84" i="18"/>
  <c r="AE85" i="18"/>
  <c r="AD85" i="18"/>
  <c r="AE86" i="18"/>
  <c r="AD86" i="18"/>
  <c r="AE89" i="18"/>
  <c r="AD89" i="18"/>
  <c r="AE90" i="18"/>
  <c r="AD90" i="18"/>
  <c r="AD91" i="18"/>
  <c r="AE91" i="18"/>
  <c r="AE92" i="18"/>
  <c r="AD92" i="18"/>
  <c r="AD93" i="18"/>
  <c r="AE93" i="18"/>
  <c r="AE94" i="18"/>
  <c r="AD94" i="18"/>
  <c r="AD95" i="18"/>
  <c r="AE95" i="18"/>
  <c r="AE96" i="18"/>
  <c r="AD96" i="18"/>
  <c r="AE98" i="18"/>
  <c r="AE99" i="18"/>
  <c r="AD99" i="18"/>
  <c r="AD100" i="18"/>
  <c r="AE100" i="18"/>
  <c r="AE101" i="18"/>
  <c r="AD101" i="18"/>
  <c r="AD102" i="18"/>
  <c r="AE102" i="18"/>
  <c r="AE103" i="18"/>
  <c r="AD103" i="18"/>
  <c r="AD104" i="18"/>
  <c r="AE104" i="18"/>
  <c r="AE105" i="18"/>
  <c r="AD105" i="18"/>
  <c r="AD106" i="18"/>
  <c r="AE106" i="18"/>
  <c r="AE107" i="18"/>
  <c r="AD107" i="18"/>
  <c r="AD108" i="18"/>
  <c r="AE108" i="18"/>
  <c r="AE109" i="18"/>
  <c r="AD109" i="18"/>
  <c r="AD110" i="18"/>
  <c r="AE110" i="18"/>
  <c r="AE111" i="18"/>
  <c r="AD111" i="18"/>
  <c r="AD112" i="18"/>
  <c r="AE112" i="18"/>
  <c r="AE113" i="18"/>
  <c r="AD113" i="18"/>
  <c r="AD114" i="18"/>
  <c r="AE114" i="18"/>
  <c r="AE115" i="18"/>
  <c r="AD115" i="18"/>
  <c r="AD116" i="18"/>
  <c r="AE116" i="18"/>
  <c r="AE117" i="18"/>
  <c r="AD117" i="18"/>
  <c r="AD118" i="18"/>
  <c r="AE118" i="18"/>
  <c r="AE119" i="18"/>
  <c r="AD119" i="18"/>
  <c r="AD120" i="18"/>
  <c r="AE120" i="18"/>
  <c r="AE121" i="18"/>
  <c r="AD121" i="18"/>
  <c r="AD122" i="18"/>
  <c r="AE122" i="18"/>
  <c r="AE123" i="18"/>
  <c r="AD123" i="18"/>
  <c r="AE127" i="18"/>
  <c r="AD127" i="18"/>
  <c r="AE128" i="18"/>
  <c r="AD128" i="18"/>
  <c r="AD129" i="18"/>
  <c r="AE129" i="18"/>
  <c r="AE130" i="18"/>
  <c r="AD130" i="18"/>
  <c r="AD131" i="18"/>
  <c r="AE131" i="18"/>
  <c r="AE132" i="18"/>
  <c r="AD132" i="18"/>
  <c r="AD133" i="18"/>
  <c r="AE133" i="18"/>
  <c r="AE134" i="18"/>
  <c r="AD134" i="18"/>
  <c r="V136" i="18"/>
  <c r="AE140" i="18"/>
  <c r="V141" i="18"/>
  <c r="U141" i="18"/>
  <c r="V145" i="18"/>
  <c r="U145" i="18"/>
  <c r="U146" i="18"/>
  <c r="V146" i="18"/>
  <c r="AE147" i="18"/>
  <c r="V149" i="18"/>
  <c r="U149" i="18"/>
  <c r="U150" i="18"/>
  <c r="V150" i="18"/>
  <c r="V153" i="18"/>
  <c r="U153" i="18"/>
  <c r="U154" i="18"/>
  <c r="V154" i="18"/>
  <c r="V155" i="18"/>
  <c r="U155" i="18"/>
  <c r="U156" i="18"/>
  <c r="V156" i="18"/>
  <c r="V157" i="18"/>
  <c r="U157" i="18"/>
  <c r="U158" i="18"/>
  <c r="V158" i="18"/>
  <c r="V159" i="18"/>
  <c r="U159" i="18"/>
  <c r="U160" i="18"/>
  <c r="V160" i="18"/>
  <c r="V161" i="18"/>
  <c r="U161" i="18"/>
  <c r="V166" i="18"/>
  <c r="U166" i="18"/>
  <c r="V167" i="18"/>
  <c r="U167" i="18"/>
  <c r="V168" i="18"/>
  <c r="U168" i="18"/>
  <c r="V169" i="18"/>
  <c r="U169" i="18"/>
  <c r="V170" i="18"/>
  <c r="U170" i="18"/>
  <c r="V171" i="18"/>
  <c r="U171" i="18"/>
  <c r="V172" i="18"/>
  <c r="U172" i="18"/>
  <c r="V173" i="18"/>
  <c r="U173" i="18"/>
  <c r="U175" i="18"/>
  <c r="V176" i="18"/>
  <c r="U176" i="18"/>
  <c r="V177" i="18"/>
  <c r="U177" i="18"/>
  <c r="AE178" i="18"/>
  <c r="AD178" i="18"/>
  <c r="AE179" i="18"/>
  <c r="AD179" i="18"/>
  <c r="AE180" i="18"/>
  <c r="AD180" i="18"/>
  <c r="V181" i="18"/>
  <c r="U181" i="18"/>
  <c r="V182" i="18"/>
  <c r="U182" i="18"/>
  <c r="V183" i="18"/>
  <c r="U183" i="18"/>
  <c r="AE184" i="18"/>
  <c r="AD184" i="18"/>
  <c r="V185" i="18"/>
  <c r="U185" i="18"/>
  <c r="AE186" i="18"/>
  <c r="AD186" i="18"/>
  <c r="AE187" i="18"/>
  <c r="AD187" i="18"/>
  <c r="AE188" i="18"/>
  <c r="AD188" i="18"/>
  <c r="V189" i="18"/>
  <c r="U189" i="18"/>
  <c r="V190" i="18"/>
  <c r="U190" i="18"/>
  <c r="V191" i="18"/>
  <c r="U191" i="18"/>
  <c r="V192" i="18"/>
  <c r="U192" i="18"/>
  <c r="V193" i="18"/>
  <c r="U193" i="18"/>
  <c r="U194" i="18"/>
  <c r="V194" i="18"/>
  <c r="V195" i="18"/>
  <c r="U195" i="18"/>
  <c r="V196" i="18"/>
  <c r="U196" i="18"/>
  <c r="V197" i="18"/>
  <c r="U197" i="18"/>
  <c r="V198" i="18"/>
  <c r="U198" i="18"/>
  <c r="V199" i="18"/>
  <c r="U199" i="18"/>
  <c r="V200" i="18"/>
  <c r="U200" i="18"/>
  <c r="V201" i="18"/>
  <c r="U201" i="18"/>
  <c r="U202" i="18"/>
  <c r="V202" i="18"/>
  <c r="V203" i="18"/>
  <c r="U203" i="18"/>
  <c r="V207" i="18"/>
  <c r="U207" i="18"/>
  <c r="V208" i="18"/>
  <c r="U208" i="18"/>
  <c r="V209" i="18"/>
  <c r="U209" i="18"/>
  <c r="V210" i="18"/>
  <c r="U210" i="18"/>
  <c r="V211" i="18"/>
  <c r="U211" i="18"/>
  <c r="V212" i="18"/>
  <c r="U212" i="18"/>
  <c r="V213" i="18"/>
  <c r="U213" i="18"/>
  <c r="V214" i="18"/>
  <c r="U214" i="18"/>
  <c r="AE217" i="18"/>
  <c r="AD217" i="18"/>
  <c r="AD218" i="18"/>
  <c r="AE218" i="18"/>
  <c r="AE219" i="18"/>
  <c r="AD219" i="18"/>
  <c r="AD220" i="18"/>
  <c r="AE220" i="18"/>
  <c r="AE221" i="18"/>
  <c r="AD221" i="18"/>
  <c r="U222" i="18"/>
  <c r="V222" i="18"/>
  <c r="V223" i="18"/>
  <c r="U223" i="18"/>
  <c r="U224" i="18"/>
  <c r="V224" i="18"/>
  <c r="V225" i="18"/>
  <c r="U225" i="18"/>
  <c r="AD226" i="18"/>
  <c r="AE226" i="18"/>
  <c r="AE227" i="18"/>
  <c r="AD227" i="18"/>
  <c r="AD228" i="18"/>
  <c r="AE228" i="18"/>
  <c r="AE229" i="18"/>
  <c r="AD229" i="18"/>
  <c r="AD230" i="18"/>
  <c r="AE230" i="18"/>
  <c r="AE231" i="18"/>
  <c r="AD231" i="18"/>
  <c r="AD232" i="18"/>
  <c r="AE232" i="18"/>
  <c r="AE233" i="18"/>
  <c r="AD233" i="18"/>
  <c r="AD234" i="18"/>
  <c r="AE234" i="18"/>
  <c r="AE235" i="18"/>
  <c r="AD235" i="18"/>
  <c r="AD236" i="18"/>
  <c r="AE236" i="18"/>
  <c r="AE237" i="18"/>
  <c r="AD237" i="18"/>
  <c r="AD238" i="18"/>
  <c r="AE238" i="18"/>
  <c r="AE239" i="18"/>
  <c r="AD239" i="18"/>
  <c r="U240" i="18"/>
  <c r="V240" i="18"/>
  <c r="V241" i="18"/>
  <c r="U241" i="18"/>
  <c r="U20" i="18"/>
  <c r="V20" i="18"/>
  <c r="V21" i="18"/>
  <c r="U21" i="18"/>
  <c r="U22" i="18"/>
  <c r="V22" i="18"/>
  <c r="V23" i="18"/>
  <c r="U23" i="18"/>
  <c r="U24" i="18"/>
  <c r="V24" i="18"/>
  <c r="V25" i="18"/>
  <c r="U25" i="18"/>
  <c r="U26" i="18"/>
  <c r="V26" i="18"/>
  <c r="V27" i="18"/>
  <c r="U27" i="18"/>
  <c r="U28" i="18"/>
  <c r="V28" i="18"/>
  <c r="V29" i="18"/>
  <c r="U29" i="18"/>
  <c r="U30" i="18"/>
  <c r="V30" i="18"/>
  <c r="V31" i="18"/>
  <c r="U31" i="18"/>
  <c r="U32" i="18"/>
  <c r="V32" i="18"/>
  <c r="V33" i="18"/>
  <c r="U33" i="18"/>
  <c r="U34" i="18"/>
  <c r="V34" i="18"/>
  <c r="V35" i="18"/>
  <c r="U35" i="18"/>
  <c r="U36" i="18"/>
  <c r="V36" i="18"/>
  <c r="U39" i="18"/>
  <c r="V39" i="18"/>
  <c r="V40" i="18"/>
  <c r="U40" i="18"/>
  <c r="U41" i="18"/>
  <c r="V41" i="18"/>
  <c r="V42" i="18"/>
  <c r="U42" i="18"/>
  <c r="U43" i="18"/>
  <c r="V43" i="18"/>
  <c r="V44" i="18"/>
  <c r="U44" i="18"/>
  <c r="U45" i="18"/>
  <c r="V45" i="18"/>
  <c r="V46" i="18"/>
  <c r="U46" i="18"/>
  <c r="U47" i="18"/>
  <c r="V47" i="18"/>
  <c r="V48" i="18"/>
  <c r="U48" i="18"/>
  <c r="U49" i="18"/>
  <c r="V49" i="18"/>
  <c r="V50" i="18"/>
  <c r="U50" i="18"/>
  <c r="U51" i="18"/>
  <c r="V51" i="18"/>
  <c r="V52" i="18"/>
  <c r="U52" i="18"/>
  <c r="U53" i="18"/>
  <c r="V53" i="18"/>
  <c r="V54" i="18"/>
  <c r="U54" i="18"/>
  <c r="U59" i="18"/>
  <c r="V59" i="18"/>
  <c r="V60" i="18"/>
  <c r="U60" i="18"/>
  <c r="U61" i="18"/>
  <c r="V61" i="18"/>
  <c r="V62" i="18"/>
  <c r="U62" i="18"/>
  <c r="U63" i="18"/>
  <c r="V63" i="18"/>
  <c r="V64" i="18"/>
  <c r="U64" i="18"/>
  <c r="U65" i="18"/>
  <c r="V65" i="18"/>
  <c r="V66" i="18"/>
  <c r="U66" i="18"/>
  <c r="V68" i="18"/>
  <c r="AE69" i="18"/>
  <c r="AD69" i="18"/>
  <c r="V70" i="18"/>
  <c r="U70" i="18"/>
  <c r="U71" i="18"/>
  <c r="V71" i="18"/>
  <c r="V72" i="18"/>
  <c r="U72" i="18"/>
  <c r="U73" i="18"/>
  <c r="V73" i="18"/>
  <c r="V74" i="18"/>
  <c r="U74" i="18"/>
  <c r="U75" i="18"/>
  <c r="V75" i="18"/>
  <c r="V76" i="18"/>
  <c r="U76" i="18"/>
  <c r="U77" i="18"/>
  <c r="V77" i="18"/>
  <c r="V78" i="18"/>
  <c r="U78" i="18"/>
  <c r="U79" i="18"/>
  <c r="V79" i="18"/>
  <c r="V80" i="18"/>
  <c r="U80" i="18"/>
  <c r="U81" i="18"/>
  <c r="V81" i="18"/>
  <c r="V82" i="18"/>
  <c r="U82" i="18"/>
  <c r="U83" i="18"/>
  <c r="V83" i="18"/>
  <c r="V84" i="18"/>
  <c r="U84" i="18"/>
  <c r="U85" i="18"/>
  <c r="V85" i="18"/>
  <c r="V86" i="18"/>
  <c r="U86" i="18"/>
  <c r="V89" i="18"/>
  <c r="U89" i="18"/>
  <c r="U90" i="18"/>
  <c r="V90" i="18"/>
  <c r="V91" i="18"/>
  <c r="U91" i="18"/>
  <c r="U92" i="18"/>
  <c r="V92" i="18"/>
  <c r="V93" i="18"/>
  <c r="U93" i="18"/>
  <c r="U94" i="18"/>
  <c r="V94" i="18"/>
  <c r="V95" i="18"/>
  <c r="U95" i="18"/>
  <c r="U96" i="18"/>
  <c r="V96" i="18"/>
  <c r="V98" i="18"/>
  <c r="V99" i="18"/>
  <c r="U99" i="18"/>
  <c r="U100" i="18"/>
  <c r="V100" i="18"/>
  <c r="V101" i="18"/>
  <c r="U101" i="18"/>
  <c r="U102" i="18"/>
  <c r="V102" i="18"/>
  <c r="V103" i="18"/>
  <c r="U103" i="18"/>
  <c r="U104" i="18"/>
  <c r="V104" i="18"/>
  <c r="V105" i="18"/>
  <c r="U105" i="18"/>
  <c r="U106" i="18"/>
  <c r="V106" i="18"/>
  <c r="V107" i="18"/>
  <c r="U107" i="18"/>
  <c r="U108" i="18"/>
  <c r="V108" i="18"/>
  <c r="V109" i="18"/>
  <c r="U109" i="18"/>
  <c r="U110" i="18"/>
  <c r="V110" i="18"/>
  <c r="V111" i="18"/>
  <c r="U111" i="18"/>
  <c r="U112" i="18"/>
  <c r="V112" i="18"/>
  <c r="V113" i="18"/>
  <c r="U113" i="18"/>
  <c r="U114" i="18"/>
  <c r="V114" i="18"/>
  <c r="V115" i="18"/>
  <c r="U115" i="18"/>
  <c r="U116" i="18"/>
  <c r="V116" i="18"/>
  <c r="V117" i="18"/>
  <c r="U117" i="18"/>
  <c r="U118" i="18"/>
  <c r="V118" i="18"/>
  <c r="V119" i="18"/>
  <c r="U119" i="18"/>
  <c r="U120" i="18"/>
  <c r="V120" i="18"/>
  <c r="V121" i="18"/>
  <c r="U121" i="18"/>
  <c r="U122" i="18"/>
  <c r="V122" i="18"/>
  <c r="V123" i="18"/>
  <c r="U123" i="18"/>
  <c r="U127" i="18"/>
  <c r="V127" i="18"/>
  <c r="V128" i="18"/>
  <c r="U128" i="18"/>
  <c r="U129" i="18"/>
  <c r="V129" i="18"/>
  <c r="V130" i="18"/>
  <c r="U130" i="18"/>
  <c r="U131" i="18"/>
  <c r="V131" i="18"/>
  <c r="V132" i="18"/>
  <c r="U132" i="18"/>
  <c r="U133" i="18"/>
  <c r="V133" i="18"/>
  <c r="V134" i="18"/>
  <c r="U134" i="18"/>
  <c r="V137" i="18"/>
  <c r="U137" i="18"/>
  <c r="AE137" i="18"/>
  <c r="U138" i="18"/>
  <c r="V138" i="18"/>
  <c r="AD138" i="18"/>
  <c r="V139" i="18"/>
  <c r="U139" i="18"/>
  <c r="U140" i="18"/>
  <c r="V140" i="18"/>
  <c r="U142" i="18"/>
  <c r="V142" i="18"/>
  <c r="AD142" i="18"/>
  <c r="V143" i="18"/>
  <c r="U143" i="18"/>
  <c r="AE143" i="18"/>
  <c r="U144" i="18"/>
  <c r="V144" i="18"/>
  <c r="AE144" i="18"/>
  <c r="V147" i="18"/>
  <c r="U147" i="18"/>
  <c r="U148" i="18"/>
  <c r="V148" i="18"/>
  <c r="V151" i="18"/>
  <c r="U151" i="18"/>
  <c r="U152" i="18"/>
  <c r="V152" i="18"/>
  <c r="AE165" i="18"/>
  <c r="AE166" i="18"/>
  <c r="AD166" i="18"/>
  <c r="AE167" i="18"/>
  <c r="AD167" i="18"/>
  <c r="AE168" i="18"/>
  <c r="AD168" i="18"/>
  <c r="AE169" i="18"/>
  <c r="AD169" i="18"/>
  <c r="AE170" i="18"/>
  <c r="AD170" i="18"/>
  <c r="AE171" i="18"/>
  <c r="AD171" i="18"/>
  <c r="AE172" i="18"/>
  <c r="AD172" i="18"/>
  <c r="AD173" i="18"/>
  <c r="AE173" i="18"/>
  <c r="AE176" i="18"/>
  <c r="AD176" i="18"/>
  <c r="AE177" i="18"/>
  <c r="AD177" i="18"/>
  <c r="U178" i="18"/>
  <c r="V178" i="18"/>
  <c r="V179" i="18"/>
  <c r="U179" i="18"/>
  <c r="V180" i="18"/>
  <c r="U180" i="18"/>
  <c r="AE181" i="18"/>
  <c r="AD181" i="18"/>
  <c r="AE182" i="18"/>
  <c r="AD182" i="18"/>
  <c r="AD183" i="18"/>
  <c r="AE183" i="18"/>
  <c r="V184" i="18"/>
  <c r="U184" i="18"/>
  <c r="AE185" i="18"/>
  <c r="AD185" i="18"/>
  <c r="U186" i="18"/>
  <c r="V186" i="18"/>
  <c r="V187" i="18"/>
  <c r="U187" i="18"/>
  <c r="V188" i="18"/>
  <c r="U188" i="18"/>
  <c r="AE189" i="18"/>
  <c r="AD189" i="18"/>
  <c r="AE190" i="18"/>
  <c r="AD190" i="18"/>
  <c r="AD191" i="18"/>
  <c r="AE191" i="18"/>
  <c r="AE192" i="18"/>
  <c r="AD192" i="18"/>
  <c r="AE193" i="18"/>
  <c r="AD193" i="18"/>
  <c r="AE194" i="18"/>
  <c r="AD194" i="18"/>
  <c r="AE195" i="18"/>
  <c r="AD195" i="18"/>
  <c r="AE196" i="18"/>
  <c r="AD196" i="18"/>
  <c r="AE197" i="18"/>
  <c r="AD197" i="18"/>
  <c r="AE198" i="18"/>
  <c r="AD198" i="18"/>
  <c r="AD199" i="18"/>
  <c r="AE199" i="18"/>
  <c r="AE200" i="18"/>
  <c r="AD200" i="18"/>
  <c r="AE201" i="18"/>
  <c r="AD201" i="18"/>
  <c r="AE202" i="18"/>
  <c r="AD202" i="18"/>
  <c r="AE203" i="18"/>
  <c r="AD203" i="18"/>
  <c r="AE207" i="18"/>
  <c r="AD207" i="18"/>
  <c r="AE208" i="18"/>
  <c r="AD208" i="18"/>
  <c r="AD209" i="18"/>
  <c r="AE209" i="18"/>
  <c r="AE210" i="18"/>
  <c r="AD210" i="18"/>
  <c r="AD211" i="18"/>
  <c r="AE211" i="18"/>
  <c r="AE212" i="18"/>
  <c r="AD212" i="18"/>
  <c r="AD213" i="18"/>
  <c r="AE213" i="18"/>
  <c r="AE214" i="18"/>
  <c r="AD214" i="18"/>
  <c r="V217" i="18"/>
  <c r="U217" i="18"/>
  <c r="U218" i="18"/>
  <c r="V218" i="18"/>
  <c r="V219" i="18"/>
  <c r="U219" i="18"/>
  <c r="U220" i="18"/>
  <c r="V220" i="18"/>
  <c r="V221" i="18"/>
  <c r="U221" i="18"/>
  <c r="AD222" i="18"/>
  <c r="AE222" i="18"/>
  <c r="AE223" i="18"/>
  <c r="AD223" i="18"/>
  <c r="AD224" i="18"/>
  <c r="AE224" i="18"/>
  <c r="AE225" i="18"/>
  <c r="AD225" i="18"/>
  <c r="V226" i="18"/>
  <c r="U226" i="18"/>
  <c r="V227" i="18"/>
  <c r="U227" i="18"/>
  <c r="U228" i="18"/>
  <c r="V228" i="18"/>
  <c r="V229" i="18"/>
  <c r="U229" i="18"/>
  <c r="V230" i="18"/>
  <c r="U230" i="18"/>
  <c r="V231" i="18"/>
  <c r="U231" i="18"/>
  <c r="U232" i="18"/>
  <c r="V232" i="18"/>
  <c r="V233" i="18"/>
  <c r="U233" i="18"/>
  <c r="V234" i="18"/>
  <c r="U234" i="18"/>
  <c r="V235" i="18"/>
  <c r="U235" i="18"/>
  <c r="U236" i="18"/>
  <c r="V236" i="18"/>
  <c r="V237" i="18"/>
  <c r="U237" i="18"/>
  <c r="V238" i="18"/>
  <c r="U238" i="18"/>
  <c r="V239" i="18"/>
  <c r="U239" i="18"/>
  <c r="AD240" i="18"/>
  <c r="AE240" i="18"/>
  <c r="AE241" i="18"/>
  <c r="AD241" i="18"/>
  <c r="U38" i="18"/>
  <c r="AD58" i="18"/>
  <c r="AD136" i="18"/>
  <c r="AD139" i="18"/>
  <c r="AD141" i="18"/>
  <c r="AD175" i="18"/>
  <c r="U216" i="18"/>
</calcChain>
</file>

<file path=xl/sharedStrings.xml><?xml version="1.0" encoding="utf-8"?>
<sst xmlns="http://schemas.openxmlformats.org/spreadsheetml/2006/main" count="2691" uniqueCount="248">
  <si>
    <t>N°</t>
  </si>
  <si>
    <t>Tarea</t>
  </si>
  <si>
    <t>Codigo</t>
  </si>
  <si>
    <t>Propio (P), 
Tercero (T)</t>
  </si>
  <si>
    <t>Código</t>
  </si>
  <si>
    <t>P</t>
  </si>
  <si>
    <t>Rutinario (R)
No Rutinario (NR)</t>
  </si>
  <si>
    <t>R</t>
  </si>
  <si>
    <t>Facilitador</t>
  </si>
  <si>
    <t>Aprobación</t>
  </si>
  <si>
    <t>ASPECTO AMBIENTAL</t>
  </si>
  <si>
    <t>IMPACTO AMBIENTAL</t>
  </si>
  <si>
    <t>LISTA NO LIMITATIVA DE  ASPECTOS AMBIENTALES E IMPACTOS</t>
  </si>
  <si>
    <t>Actividades</t>
  </si>
  <si>
    <t>Aspecto Ambiental</t>
  </si>
  <si>
    <t>Impacto Ambiental</t>
  </si>
  <si>
    <t xml:space="preserve"> Ley N° 29338, Ley de Recurso Hídricos</t>
  </si>
  <si>
    <t>----</t>
  </si>
  <si>
    <t>Ley N° 27345, Ley de Promoción del Uso Eficiente de la Energía</t>
  </si>
  <si>
    <t>Ley Nº 28611  Ley general del ambiente</t>
  </si>
  <si>
    <t>D.S. N° 074-2001-PCM,  Reglamento de Estandares Nacionales de Calidad Ambiental del Aire</t>
  </si>
  <si>
    <t>D.S. N° 032-2002-EM, Aprueban "Glosario, Siglas y Abreviaturas del Subsector Hidrocarburos"</t>
  </si>
  <si>
    <t>Ley N° 28305, Ley de Control de Insumos Químicos y Productos Fiscalizados</t>
  </si>
  <si>
    <t>D.S. N° 003-2008-MINAM, Aprueban los Estandares Nacionales de Calidad Ambiental para Aire</t>
  </si>
  <si>
    <t>D.S. Nº 085-2003-PCM, Aprueban el reglamento de estándares nacionales de calidad ambiental para ruido</t>
  </si>
  <si>
    <t>D.S. N° 002-2008-MINAM, Aprueban los Estandares Nacionales de Calidad Ambiental para Agua</t>
  </si>
  <si>
    <t>• Agotamiento de RRNN</t>
  </si>
  <si>
    <t>Requisito Legal Asociado al AA</t>
  </si>
  <si>
    <t>Valor del Impacto Ambiental</t>
  </si>
  <si>
    <t>Nivel de Significancia</t>
  </si>
  <si>
    <t>Clasificación del Aspectos Ambiental</t>
  </si>
  <si>
    <t>LEGAL</t>
  </si>
  <si>
    <t>Naturaleza del AA</t>
  </si>
  <si>
    <t>Entradas (E) 
 Salidas (S)</t>
  </si>
  <si>
    <t>ENTRADA / SALIDA</t>
  </si>
  <si>
    <t>ENTRADA</t>
  </si>
  <si>
    <t>SALIDA</t>
  </si>
  <si>
    <t>Normal</t>
  </si>
  <si>
    <t>Emergencia</t>
  </si>
  <si>
    <t>Anormal</t>
  </si>
  <si>
    <t>CONDICIÓN</t>
  </si>
  <si>
    <t>Directo</t>
  </si>
  <si>
    <t>EVALUACIÓN DEL IMPACTO AMBIENTAL RESIDUAL</t>
  </si>
  <si>
    <t>Tipo de Impacto</t>
  </si>
  <si>
    <t>( + )</t>
  </si>
  <si>
    <t>( - )</t>
  </si>
  <si>
    <t>Valores de significancia de criterios - Aspectos Ambientales</t>
  </si>
  <si>
    <t>Valor</t>
  </si>
  <si>
    <t>CRITERIOS DE EVALUACIÓN</t>
  </si>
  <si>
    <t>Frecuencia  (F)  o   Probabilidad (P)</t>
  </si>
  <si>
    <t>Extensión (E)</t>
  </si>
  <si>
    <t>Opinión de Partes Interesadas (OI)</t>
  </si>
  <si>
    <t>Severidad  (S)</t>
  </si>
  <si>
    <t>Baja (0)</t>
  </si>
  <si>
    <t>Mayor o igual a un año</t>
  </si>
  <si>
    <t>Aunque no ha ocurrido puede ocurrir</t>
  </si>
  <si>
    <t>El potencial se limita al área de trabajo (puede existir fugas)</t>
  </si>
  <si>
    <t>No existe Quejas</t>
  </si>
  <si>
    <t>Media(1)</t>
  </si>
  <si>
    <t>Semestral</t>
  </si>
  <si>
    <t>El consumo o cantidad generada del AA es propio del Proceso</t>
  </si>
  <si>
    <t>Moderada (2)</t>
  </si>
  <si>
    <t>Mensual o Trimestral</t>
  </si>
  <si>
    <t>Ha ocurrido por lo menos 1 vez en los últimos 5 años</t>
  </si>
  <si>
    <t>Indagación de los medios de comunicaciones locales</t>
  </si>
  <si>
    <t>El consumo o cantidad generada del AA se relaciona a ineficiencias del proceso</t>
  </si>
  <si>
    <t>Alta (3)</t>
  </si>
  <si>
    <t>Ha ocurrido por lo menos 1 vez en el último año transcurrido</t>
  </si>
  <si>
    <t>Se extiende fuera del área de concesión</t>
  </si>
  <si>
    <t>Alto de nivel preocupación (manifestaciones públicas)</t>
  </si>
  <si>
    <t>Interés de los medios de Comunicación Nacional y/o Internacional</t>
  </si>
  <si>
    <t>IDENTIFICACIÓN DE ASPECTOS, EVALUACIÓN DE IMPACTOS Y DETERMINACIÓN DE CONTROLES</t>
  </si>
  <si>
    <t>Fecha de Revisión</t>
  </si>
  <si>
    <t>Condición 
Normal
 Anormal
Emergencia</t>
  </si>
  <si>
    <t>Calificación
(+ ó  -)</t>
  </si>
  <si>
    <t>Frecuencia (F) /
Probabilidad (P)</t>
  </si>
  <si>
    <t>Extensión  ( E )</t>
  </si>
  <si>
    <t>Opinión de Partes Interesadas
 (OI)</t>
  </si>
  <si>
    <t>Severidad (S)</t>
  </si>
  <si>
    <t xml:space="preserve">
• Pérdida de Patrimonio Cultural</t>
  </si>
  <si>
    <t xml:space="preserve">Se necesita apoyo externo a la organización para el control </t>
  </si>
  <si>
    <t>Control Operacional</t>
  </si>
  <si>
    <t>Responsable del Control</t>
  </si>
  <si>
    <t>T</t>
  </si>
  <si>
    <t>Carga y Descarga de Carga en General (Fraccionada)</t>
  </si>
  <si>
    <t>Fecha de modificación/ actualización:</t>
  </si>
  <si>
    <t>Jefe de Operaciones</t>
  </si>
  <si>
    <t xml:space="preserve">Evaluación del Impacto Ambiental de Linea Base </t>
  </si>
  <si>
    <t xml:space="preserve">Grado de Control
Directo
 Influencia
Directo/Influencia </t>
  </si>
  <si>
    <t>Existe quejas aisladas o esporádicas Internas o Externas</t>
  </si>
  <si>
    <t>La recuperación del medio ambiente o reversibilidad del impacto es posible en un corto plazo (tiempo menor a 6 meses)</t>
  </si>
  <si>
    <t>La recuperación del medio ambiente o reversibilidad del impacto es a mediano plazo (tiempo mayor a 6 meses y menor a 1 año)</t>
  </si>
  <si>
    <r>
      <t xml:space="preserve">Diariamente, Semanalmente o
</t>
    </r>
    <r>
      <rPr>
        <b/>
        <i/>
        <sz val="9"/>
        <rFont val="Arial"/>
        <family val="2"/>
      </rPr>
      <t>quincenalmente</t>
    </r>
  </si>
  <si>
    <t>Ha ocurrido por lo menos 1 vez en los últimos 10 años</t>
  </si>
  <si>
    <r>
      <t xml:space="preserve">Se cuenta con infraestructura y/o equipos para mitigar impactos </t>
    </r>
    <r>
      <rPr>
        <b/>
        <i/>
        <sz val="9"/>
        <rFont val="Arial"/>
        <family val="2"/>
      </rPr>
      <t>(controles)</t>
    </r>
  </si>
  <si>
    <r>
      <t xml:space="preserve">Se evidencia desviaciones </t>
    </r>
    <r>
      <rPr>
        <b/>
        <i/>
        <sz val="9"/>
        <rFont val="Arial"/>
        <family val="2"/>
      </rPr>
      <t>o no se tiene ningún</t>
    </r>
    <r>
      <rPr>
        <sz val="9"/>
        <rFont val="Arial"/>
        <family val="2"/>
      </rPr>
      <t xml:space="preserve"> control</t>
    </r>
  </si>
  <si>
    <t>Jefe de operaciones</t>
  </si>
  <si>
    <t>P / T</t>
  </si>
  <si>
    <t xml:space="preserve">Transporte </t>
  </si>
  <si>
    <t>Ciclo de Vida</t>
  </si>
  <si>
    <t>Transporte de Caballetes y Tinas</t>
  </si>
  <si>
    <t>Generación de documentación</t>
  </si>
  <si>
    <t>Transporte e instalación de Piezas para conexión de tubería de etanol a barco</t>
  </si>
  <si>
    <t>Descarga de pescado</t>
  </si>
  <si>
    <t>Transporte de Contenedor a Muelle</t>
  </si>
  <si>
    <t>Insumos y equipos.</t>
  </si>
  <si>
    <t>Proceso.</t>
  </si>
  <si>
    <t>Consumo de materiales de oficina.</t>
  </si>
  <si>
    <t>Consumo de hidrocarburos.</t>
  </si>
  <si>
    <t>Consumo de equipo de protección personal.</t>
  </si>
  <si>
    <t>Consumo de agua.</t>
  </si>
  <si>
    <t>Consumo de alimentos.</t>
  </si>
  <si>
    <t>Consumo de energía eléctrica.</t>
  </si>
  <si>
    <t>Consumo de materiales de construcción.</t>
  </si>
  <si>
    <t>Consumo de productos químicos.</t>
  </si>
  <si>
    <t>Generación de agua residual doméstica.</t>
  </si>
  <si>
    <t>Generación de agua residual no doméstica.</t>
  </si>
  <si>
    <t>Emisión de vapores orgánicos.</t>
  </si>
  <si>
    <t>Generación de ruido.</t>
  </si>
  <si>
    <t>Generación de residuos no peligrosos.</t>
  </si>
  <si>
    <t>Generación de residuos peligrosos.</t>
  </si>
  <si>
    <t>Generación de sedimentos.</t>
  </si>
  <si>
    <t>Potencial afectación de restos arqueológicos.</t>
  </si>
  <si>
    <t xml:space="preserve">Potencial derrame de hidrocarburos o residuos oleosos. </t>
  </si>
  <si>
    <r>
      <t xml:space="preserve">Potencial derrame de </t>
    </r>
    <r>
      <rPr>
        <b/>
        <i/>
        <sz val="9"/>
        <rFont val="Arial"/>
        <family val="2"/>
      </rPr>
      <t>materiales y</t>
    </r>
    <r>
      <rPr>
        <sz val="9"/>
        <rFont val="Arial"/>
        <family val="2"/>
      </rPr>
      <t xml:space="preserve"> residuos peligrosos.</t>
    </r>
  </si>
  <si>
    <t>Potencial incendio.</t>
  </si>
  <si>
    <t>Emisión de gases de combustión.</t>
  </si>
  <si>
    <t>Indirecto</t>
  </si>
  <si>
    <t>Mantenimiento Preventivo</t>
  </si>
  <si>
    <t>Plan de contingencias/ Emergencias</t>
  </si>
  <si>
    <t>BAJO</t>
  </si>
  <si>
    <t>NO SIGNIFICATIVO</t>
  </si>
  <si>
    <t>Terceros</t>
  </si>
  <si>
    <t>Plan de manejo de residuos</t>
  </si>
  <si>
    <t>Plan de Manejo de residuos</t>
  </si>
  <si>
    <t>Directa</t>
  </si>
  <si>
    <t>Mantenimiento de infraestructura.</t>
  </si>
  <si>
    <t>• Contaminación del aire.</t>
  </si>
  <si>
    <t>• Contaminación del agua.</t>
  </si>
  <si>
    <t>• Contaminación al agua.
• Contaminación al suelo.
• Afectación a la  fauna.
• Afectación al paisaje.</t>
  </si>
  <si>
    <t>Plan de contingencias/ Emergencias
Mantenimiento Preventivo</t>
  </si>
  <si>
    <t>Se mantiene medidas de control</t>
  </si>
  <si>
    <t>• Contaminación al suelo
• Afectación a la  fauna</t>
  </si>
  <si>
    <t>• Contaminación al suelo
• Afectación a la  Fauna
• Afectación al Paisaje</t>
  </si>
  <si>
    <t>• Contaminación al aire</t>
  </si>
  <si>
    <t>Buenas practicas de consumo</t>
  </si>
  <si>
    <t>Buenas Practicas de consumo</t>
  </si>
  <si>
    <t>Generación de material particulado</t>
  </si>
  <si>
    <t>Indirecta</t>
  </si>
  <si>
    <t>Llegada de cisternas.</t>
  </si>
  <si>
    <t>Procesos.</t>
  </si>
  <si>
    <t>Embarque y Descarga</t>
  </si>
  <si>
    <t>Embarque y Descarga de Carga Fraccionada</t>
  </si>
  <si>
    <t>Partida de la nave</t>
  </si>
  <si>
    <t>Navegación de la nave.</t>
  </si>
  <si>
    <t>Elaboración de registros</t>
  </si>
  <si>
    <t>Potencial derrame de materiales y residuos no peligrosos.</t>
  </si>
  <si>
    <t>NR</t>
  </si>
  <si>
    <t>Disposición final</t>
  </si>
  <si>
    <t>Atraque en puerto destino</t>
  </si>
  <si>
    <t>Disposición de residuos de nave</t>
  </si>
  <si>
    <t>Residuos de la nave - No controlable</t>
  </si>
  <si>
    <t>Ver matriz de manejo de residuos</t>
  </si>
  <si>
    <t>Residuos del Cliente - No controlable</t>
  </si>
  <si>
    <t>Línea Base</t>
  </si>
  <si>
    <t>Revisión</t>
  </si>
  <si>
    <t>Ver matriz de administrativos - Realización de trabajos de oficinas y campo.</t>
  </si>
  <si>
    <t>Vigencia:  10/01/2017             Apro.: RED</t>
  </si>
  <si>
    <t>Acondicionamiento de Muelle para embarque / desembarque de aceite de pescado</t>
  </si>
  <si>
    <t>Circulación de vehículos por parque automotor</t>
  </si>
  <si>
    <t>Llegada de producto a destino vía terrestre</t>
  </si>
  <si>
    <t>Disposición de residuos de vehículos</t>
  </si>
  <si>
    <t>Acondicionamiento de Muelle para embarque de etanol</t>
  </si>
  <si>
    <t>Acondicionamiento de Muelle para descarga de pescado</t>
  </si>
  <si>
    <t>Mantenimiento de equipos de terceros</t>
  </si>
  <si>
    <t>Plan de Manejo de Residuos</t>
  </si>
  <si>
    <t>Descarga de Gráneles líquidos</t>
  </si>
  <si>
    <t>Descarga de Gráneles líquidos (aceite de pescado).</t>
  </si>
  <si>
    <t>Descarga de pescado.</t>
  </si>
  <si>
    <t>Transporte de Carga Fraccionada e izaje de la misma.</t>
  </si>
  <si>
    <t>T / P</t>
  </si>
  <si>
    <t>Descarga de carga fraccionada</t>
  </si>
  <si>
    <t>Movilización de contenedor a muelle</t>
  </si>
  <si>
    <t>Embarque y Descarga de contenedores</t>
  </si>
  <si>
    <t>Acondicionamiento de Muelle para de descarga de residuos oleosos.</t>
  </si>
  <si>
    <t>Movilización de carga fraccionada</t>
  </si>
  <si>
    <t>Descarga de etanol</t>
  </si>
  <si>
    <t>Transporte de camiones y grúas</t>
  </si>
  <si>
    <t>Descarga de gráneles Sólidos (Pescado)</t>
  </si>
  <si>
    <t>Transporte de Gráneles Solidos (Pescado) vía terrestre</t>
  </si>
  <si>
    <t>Transporte de Carga Fraccionada vía terrestre</t>
  </si>
  <si>
    <t>Carga y Descarga de Contenedores por Grúa Pórtico y Móvil.</t>
  </si>
  <si>
    <t>• Contaminación al suelo.
• Afectación a la  Fauna</t>
  </si>
  <si>
    <t>• Contaminación al suelo
• Afectación a la  Fauna</t>
  </si>
  <si>
    <t>Transporte de graneles liquidos (aceite de pescado) vía terrestre</t>
  </si>
  <si>
    <t>Embarque y Descarga de aceite de pescado</t>
  </si>
  <si>
    <t>Transferencia de aceite de pescado de nave a cisternas y cisternas a naves.</t>
  </si>
  <si>
    <t>Embarque de etanol</t>
  </si>
  <si>
    <t>Transferencia de etanol por tuberia hacia nave.</t>
  </si>
  <si>
    <t>Potencial derrame de hidrocarburos</t>
  </si>
  <si>
    <t>Descarga de Residuos oleosos (Mezclas Oleosas, Aguas Sucias y Basuras)</t>
  </si>
  <si>
    <t>Transferencia de residuos oleosos (Mezclas Oleosas, Aguas Sucias y Basuras) de la nave hacia cisternas.</t>
  </si>
  <si>
    <t>Transporte de residuos oleosos (Mezclas Oleosas, Aguas Sucias y Basuras) vía terrestre</t>
  </si>
  <si>
    <t>• Contaminación al aire
• Contaminación al agua
• Contaminación al suelo
• Afectación a la Fauna</t>
  </si>
  <si>
    <t xml:space="preserve">• Contaminación al aire
• Contaminación al agua
• Contaminación al suelo
• Afectación a la Fauna
</t>
  </si>
  <si>
    <t>• Contaminación al Suelo
• Contaminación al agua</t>
  </si>
  <si>
    <t xml:space="preserve">• Contaminación al suelo
• Contaminación al agua
• Afectación de Flora
• Afectación de Fauna
</t>
  </si>
  <si>
    <t>• Contaminación al aire
• Contaminación al agua
• Contaminación al suelo
• Afectación a la Fauna
• Afectación a la población</t>
  </si>
  <si>
    <t>No existe cambio en el medio ambiente</t>
  </si>
  <si>
    <t>El impacto se limita al área de trabajo o es proporcionado por el área de trabajo.</t>
  </si>
  <si>
    <t>Ninguna indagación de los medios de comunicación.</t>
  </si>
  <si>
    <t>Se extiende fuera del área de trabajo llegando a otra(s) área(s) de trabajo o es proporcionado por otras áreas de trabajo.</t>
  </si>
  <si>
    <t xml:space="preserve">La recuperación del medio ambiente o la reversibilidad del impacto es a largo plazo (tiempo mayor a 1 año) </t>
  </si>
  <si>
    <t>Proceso: Operaciones</t>
  </si>
  <si>
    <t>Personal relacionado trabajo de Embarque y descarga: Jefe de =peraciones, Jefe de Planeamiento, Supervisor de Nave, Planner de Nave, Chofer, Operador de equipo portuario Nivel 01, Operador de equipo portuario Nivel 02, Operador de equipo portuario Nivel 03,  Pañolero, Gaviero, Operadores de Grúas, Operador en formación, Operador de Staker, Proveedores de Servicio, Proveedores del Cliente</t>
  </si>
  <si>
    <t>• Contaminación al Suelo
• Contaminación al agua
• Contaminación al aire</t>
  </si>
  <si>
    <t>• Contaminación al suelo
• Contaminación al agua
• Afectación a la fauna</t>
  </si>
  <si>
    <t>D.S. N° 014-2017- MINAM Reglamento de la Ley de Gestión Integral de Residuos Sólidos</t>
  </si>
  <si>
    <t>D.S. N° 003-2008-MINAM, Aprueban los Estándares Nacionales de Calidad Ambiental para Aire
R.M. N° 277-2001-ITINCI/DM, Precisan alcances del D.S. N° 033-2000-ITINCI, que estableció disposiciones para la aplicación de Protocolo de Montreal relativo a las Sustancias que Agotan la Capa de Ozono 
R.D. N° 022-2013-PRODUCE/DVMYPE-I/DIGGAM</t>
  </si>
  <si>
    <t>Ley N° 28296, Ley General del Patrimonio Cultural de la Nación
D.S. N° 011-2006-ED, Reglamento de la Ley General del Patrimonio Cultural de la Nación</t>
  </si>
  <si>
    <t>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t>
  </si>
  <si>
    <t>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t>
  </si>
  <si>
    <t>D.S. N° 014-2017- MINAM Reglamento de la Ley de Gestión Integral de Residuos Sólidos
Decreto Legislativo N° 1278 Ley de Gestión Integral de Residuos Sólidos
R.D. N° 213-2018-MTC/16 Lineamiento para la elaboración de un plan integral de gestión de residuos generados por los buques</t>
  </si>
  <si>
    <t>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t>
  </si>
  <si>
    <t>Decreto Legislativo N° 1278 Ley de Gestión Integral de Residuos Sólidos
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t>
  </si>
  <si>
    <t>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t>
  </si>
  <si>
    <t>Jefe de Operaciones/
Jefe de Calidad, Salud Ocupacional y Ambiente</t>
  </si>
  <si>
    <t>Jefe de Operaciones/
Jefe de Mantenimiento/
Jefe de Calidad, Salud Ocupacional y Ambiente</t>
  </si>
  <si>
    <t>Jefe de Mantenimiento/
Jefe de Operaciones</t>
  </si>
  <si>
    <t>Insumos, equipos y 
transporte</t>
  </si>
  <si>
    <t>Código:    .SA.RE.01        
Versión:  04</t>
  </si>
  <si>
    <t xml:space="preserve">   .MT.PG.01 Plan Anual de Mantenimiento Preventivo - Equipos V2</t>
  </si>
  <si>
    <t xml:space="preserve">   .SA.PG.02 Plan de Manejo de Residuos</t>
  </si>
  <si>
    <t xml:space="preserve">   .SA.PG.02 Plan de Manejo de Residuos.
   .SA.PR.06 Manejo de Residuos Sólidos No Peligrosos
</t>
  </si>
  <si>
    <t xml:space="preserve">   .SA.PG.02 Plan de Manejo de Residuos.
   .SA.PR.05 Procedimiento de Manejo de Residuos Sólidos y Semisólidos peligrosos</t>
  </si>
  <si>
    <t xml:space="preserve">   .SA.PR.02 Procedimiento de Manejo de hidrocarburo
   .SA.PR.05 Procedimiento de Manejo de Residuos Sólidos y Semisólidos peligrosos
   .SA.PR.07 Plan de control de derrames</t>
  </si>
  <si>
    <t xml:space="preserve">   .MT.PG.01 Plan Anual de Mantenimiento Preventivo - Equipos V2
   .MT.PG.02 Plan de Mantenimiento Preventivo semanal - Equipos V3</t>
  </si>
  <si>
    <t>Circulación de cisternas con aceite de pescado en vías de     y el parque automotor.</t>
  </si>
  <si>
    <t xml:space="preserve">   .SA.PG.02 Plan de Manejo de Residuos
   .SA.PR.05 Procedimiento de Manejo de Residuos Sólidos y Semisólidos peligrosos</t>
  </si>
  <si>
    <t xml:space="preserve">   .OP.IN.04 Descarga de Gráneles líquidos
   .MT.PG.01 Plan Anual de Mantenimiento Preventivo - Equipos V2
   .SA.PG.02 Plan de Manejo de Residuos
   .SA.PR.03 Uso bandejas de contención secundaria
   .SA.PR.07 Plan de control de derrames</t>
  </si>
  <si>
    <t xml:space="preserve">   .SA.PG.02 Plan de Manejo de Residuos.
   .SA.PR.06 Manejo de Residuos Sólidos No Peligrosos</t>
  </si>
  <si>
    <t xml:space="preserve">   .OP.IN.04 Descarga de Gráneles Líquidos
   .MT.PG.01 Plan Anual de Mantenimiento Preventivo - Equipos V2
   .SA.PG.02 Plan de Manejo de Residuos
   .SA.PR.03 Uso bandejas de contención secundaria
   .SA.PR.07 Plan de control de derrames</t>
  </si>
  <si>
    <t xml:space="preserve">   .MT.PG.01 Plan Anual de Mantenimiento Preventivo - Equipos V2
Inspección de extintores.</t>
  </si>
  <si>
    <t xml:space="preserve">   .MT.PG.03 Plan Anual de Mantenimiento Preventivo - Infraestructura V2</t>
  </si>
  <si>
    <t xml:space="preserve">   .RA.PG.02 Plan de Manejo de Residuos 
   .SA.PR.06 Procedimiento de Manejo de Residuos Sólidos No Peligrosos</t>
  </si>
  <si>
    <t xml:space="preserve">   .OP.IN03 Instructivo de embarque y desembarque de contenedores.
   .MT.PG.01 Plan Anual de Mantenimiento Preventivo - Equipos V2
   .SA.PG.02 Plan de Manejo de Residuos
   .SA.PR.03 Uso bandejas de contención secundaria
   .SA.PR.07 Plan de control de derrames</t>
  </si>
  <si>
    <t xml:space="preserve">   .SA.PG.02 Plan de Manejo de Residuos
   .SA.PR.03 Uso bandejas de contención secundaria
   .SA.PR.07 Plan de control de derrames</t>
  </si>
  <si>
    <t>Circulación de cisternas con residuos oleosos en vías de     y el parque automotor.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</si>
</sst>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S/.&quot;\ * #,##0.00_);_(&quot;S/.&quot;\ * \(#,##0.00\);_(&quot;S/.&quot;\ * &quot;-&quot;??_);_(@_)"/>
  </numFmts>
  <fonts count="22" x14ac:knownFonts="1">
    <font>
      <sz val="11"/>
      <color theme="1"/>
      <name val="Calibri"/>
      <family val="2"/>
      <scheme val="minor"/>
    </font>
    <font>
      <sz val="10"/>
      <color theme="1"/>
      <name val="Arial"/>
      <family val="2"/>
    </font>
    <font>
      <sz val="11"/>
      <color theme="1"/>
      <name val="Calibri"/>
      <family val="2"/>
      <scheme val="minor"/>
    </font>
    <font>
      <sz val="10"/>
      <color theme="0"/>
      <name val="Arial"/>
      <family val="2"/>
    </font>
    <font>
      <sz val="10"/>
      <name val="Arial"/>
      <family val="2"/>
    </font>
    <font>
      <b/>
      <i/>
      <sz val="10"/>
      <color theme="1"/>
      <name val="Arial"/>
      <family val="2"/>
    </font>
    <font>
      <b/>
      <i/>
      <sz val="10"/>
      <name val="Arial"/>
      <family val="2"/>
    </font>
    <font>
      <sz val="10"/>
      <name val="Arial"/>
      <family val="2"/>
    </font>
    <font>
      <b/>
      <sz val="9"/>
      <name val="Arial"/>
      <family val="2"/>
    </font>
    <font>
      <b/>
      <sz val="10"/>
      <name val="Arial"/>
      <family val="2"/>
    </font>
    <font>
      <b/>
      <sz val="10"/>
      <color theme="1"/>
      <name val="Arial"/>
      <family val="2"/>
    </font>
    <font>
      <sz val="9"/>
      <name val="Arial"/>
      <family val="2"/>
    </font>
    <font>
      <sz val="9"/>
      <color theme="1"/>
      <name val="Arial"/>
      <family val="2"/>
    </font>
    <font>
      <sz val="10"/>
      <color theme="1"/>
      <name val="Calibri"/>
      <family val="2"/>
      <scheme val="minor"/>
    </font>
    <font>
      <u/>
      <sz val="10"/>
      <name val="Arial"/>
      <family val="2"/>
    </font>
    <font>
      <b/>
      <i/>
      <sz val="9"/>
      <name val="Arial"/>
      <family val="2"/>
    </font>
    <font>
      <sz val="11"/>
      <color theme="1"/>
      <name val="Arial"/>
      <family val="2"/>
    </font>
    <font>
      <b/>
      <sz val="11"/>
      <name val="Arial"/>
      <family val="2"/>
    </font>
    <font>
      <b/>
      <sz val="11"/>
      <color theme="0" tint="-0.249977111117893"/>
      <name val="Calibri"/>
      <family val="2"/>
      <scheme val="minor"/>
    </font>
    <font>
      <sz val="12"/>
      <color theme="0" tint="-0.249977111117893"/>
      <name val="Calibri"/>
      <family val="2"/>
      <scheme val="minor"/>
    </font>
    <font>
      <sz val="11"/>
      <color theme="0" tint="-0.249977111117893"/>
      <name val="Calibri"/>
      <family val="2"/>
      <scheme val="minor"/>
    </font>
    <font>
      <b/>
      <sz val="9"/>
      <color theme="1"/>
      <name val="Arial"/>
      <family val="2"/>
    </font>
  </fonts>
  <fills count="8">
    <fill>
      <patternFill patternType="none"/>
    </fill>
    <fill>
      <patternFill patternType="gray125"/>
    </fill>
    <fill>
      <patternFill patternType="solid">
        <fgColor theme="0" tint="-0.249977111117893"/>
        <bgColor indexed="64"/>
      </patternFill>
    </fill>
    <fill>
      <patternFill patternType="solid">
        <fgColor theme="4"/>
        <bgColor indexed="64"/>
      </patternFill>
    </fill>
    <fill>
      <patternFill patternType="solid">
        <fgColor theme="0"/>
        <bgColor indexed="64"/>
      </patternFill>
    </fill>
    <fill>
      <patternFill patternType="solid">
        <fgColor theme="0" tint="-0.34998626667073579"/>
        <bgColor indexed="64"/>
      </patternFill>
    </fill>
    <fill>
      <patternFill patternType="solid">
        <fgColor rgb="FF00B050"/>
        <bgColor indexed="64"/>
      </patternFill>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Dashed">
        <color indexed="64"/>
      </right>
      <top style="medium">
        <color indexed="64"/>
      </top>
      <bottom/>
      <diagonal/>
    </border>
    <border>
      <left style="mediumDashed">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Dashed">
        <color indexed="64"/>
      </right>
      <top/>
      <bottom/>
      <diagonal/>
    </border>
    <border>
      <left style="mediumDashed">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Dashed">
        <color indexed="64"/>
      </right>
      <top/>
      <bottom style="medium">
        <color indexed="64"/>
      </bottom>
      <diagonal/>
    </border>
    <border>
      <left style="mediumDashed">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rgb="FF000000"/>
      </bottom>
      <diagonal/>
    </border>
    <border>
      <left style="mediumDashed">
        <color indexed="64"/>
      </left>
      <right style="medium">
        <color indexed="64"/>
      </right>
      <top/>
      <bottom style="medium">
        <color rgb="FF000000"/>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2" fillId="0" borderId="0"/>
    <xf numFmtId="0" fontId="4" fillId="0" borderId="0"/>
    <xf numFmtId="0" fontId="7" fillId="0" borderId="0"/>
    <xf numFmtId="164" fontId="4" fillId="0" borderId="0" applyFont="0" applyFill="0" applyBorder="0" applyAlignment="0" applyProtection="0"/>
  </cellStyleXfs>
  <cellXfs count="193">
    <xf numFmtId="0" fontId="0" fillId="0" borderId="0" xfId="0"/>
    <xf numFmtId="0" fontId="1" fillId="0" borderId="0" xfId="0" applyFont="1" applyAlignment="1">
      <alignment horizontal="center" vertical="center"/>
    </xf>
    <xf numFmtId="0" fontId="1" fillId="0" borderId="0" xfId="1" applyFont="1" applyAlignment="1">
      <alignment horizontal="center" vertical="center"/>
    </xf>
    <xf numFmtId="0" fontId="1" fillId="0" borderId="0" xfId="1" applyFont="1"/>
    <xf numFmtId="0" fontId="3" fillId="3" borderId="1" xfId="1" applyFont="1" applyFill="1" applyBorder="1" applyAlignment="1">
      <alignment horizontal="center" vertical="center"/>
    </xf>
    <xf numFmtId="0" fontId="1" fillId="0" borderId="1" xfId="1" applyFont="1" applyBorder="1" applyAlignment="1">
      <alignment horizontal="center" vertical="center"/>
    </xf>
    <xf numFmtId="0" fontId="1" fillId="0" borderId="0" xfId="1" applyFont="1" applyAlignment="1">
      <alignment horizontal="center" vertical="center" wrapText="1"/>
    </xf>
    <xf numFmtId="0" fontId="0" fillId="0" borderId="0" xfId="0" applyAlignment="1">
      <alignment wrapText="1"/>
    </xf>
    <xf numFmtId="0" fontId="11"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 fillId="0" borderId="1" xfId="0" applyFont="1" applyBorder="1" applyAlignment="1">
      <alignment horizontal="left" vertical="center" wrapText="1"/>
    </xf>
    <xf numFmtId="0" fontId="11" fillId="0"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1" xfId="0" quotePrefix="1" applyFont="1" applyFill="1" applyBorder="1" applyAlignment="1">
      <alignment horizontal="center" vertical="center" wrapText="1"/>
    </xf>
    <xf numFmtId="0" fontId="0" fillId="0" borderId="0" xfId="0" applyAlignment="1">
      <alignment vertical="center"/>
    </xf>
    <xf numFmtId="0" fontId="8" fillId="0" borderId="17"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0" fillId="4" borderId="0" xfId="0" applyFill="1"/>
    <xf numFmtId="0" fontId="0" fillId="4" borderId="0" xfId="0" applyFill="1" applyAlignment="1">
      <alignment wrapText="1"/>
    </xf>
    <xf numFmtId="0" fontId="4" fillId="4" borderId="0" xfId="0" applyFont="1" applyFill="1" applyAlignment="1">
      <alignment vertical="center"/>
    </xf>
    <xf numFmtId="0" fontId="9" fillId="4" borderId="0" xfId="0" applyFont="1" applyFill="1" applyBorder="1" applyAlignment="1">
      <alignment horizontal="center" vertical="center" wrapText="1"/>
    </xf>
    <xf numFmtId="0" fontId="4" fillId="4" borderId="0" xfId="0" applyFont="1" applyFill="1" applyAlignment="1">
      <alignment horizontal="center" vertical="center"/>
    </xf>
    <xf numFmtId="0" fontId="10" fillId="4" borderId="0" xfId="0" applyFont="1" applyFill="1" applyAlignment="1">
      <alignment horizontal="center" vertical="center"/>
    </xf>
    <xf numFmtId="0" fontId="1" fillId="4" borderId="0" xfId="0" applyFont="1" applyFill="1" applyAlignment="1">
      <alignment horizontal="center" vertical="center"/>
    </xf>
    <xf numFmtId="0" fontId="1" fillId="0" borderId="0" xfId="0" applyFont="1" applyBorder="1" applyAlignment="1">
      <alignment horizontal="center" vertical="center"/>
    </xf>
    <xf numFmtId="0" fontId="4" fillId="4" borderId="0" xfId="0" applyFont="1" applyFill="1" applyAlignment="1">
      <alignment vertical="center" wrapText="1"/>
    </xf>
    <xf numFmtId="0" fontId="4" fillId="4" borderId="0" xfId="0" applyFont="1" applyFill="1" applyAlignment="1">
      <alignment horizontal="center" vertical="center" wrapText="1"/>
    </xf>
    <xf numFmtId="0" fontId="4" fillId="4" borderId="0" xfId="3" applyFont="1" applyFill="1" applyAlignment="1">
      <alignment horizontal="center" vertical="center" wrapText="1"/>
    </xf>
    <xf numFmtId="0" fontId="16" fillId="4" borderId="0" xfId="0" applyFont="1" applyFill="1" applyBorder="1" applyAlignment="1">
      <alignment horizontal="center" vertical="center"/>
    </xf>
    <xf numFmtId="0" fontId="17" fillId="4" borderId="0" xfId="0" applyFont="1" applyFill="1" applyBorder="1" applyAlignment="1">
      <alignment vertical="center"/>
    </xf>
    <xf numFmtId="0" fontId="17" fillId="4" borderId="0" xfId="0" applyFont="1" applyFill="1" applyBorder="1" applyAlignment="1">
      <alignment horizontal="left" vertical="center"/>
    </xf>
    <xf numFmtId="0" fontId="17" fillId="4" borderId="0" xfId="3" applyFont="1" applyFill="1" applyBorder="1" applyAlignment="1">
      <alignment horizontal="center" vertical="center"/>
    </xf>
    <xf numFmtId="0" fontId="17" fillId="4" borderId="0" xfId="0" applyFont="1" applyFill="1" applyBorder="1" applyAlignment="1">
      <alignment horizontal="right" vertical="center"/>
    </xf>
    <xf numFmtId="0" fontId="17" fillId="4" borderId="0" xfId="0" applyFont="1" applyFill="1" applyBorder="1" applyAlignment="1">
      <alignment horizontal="center" vertical="center" wrapText="1"/>
    </xf>
    <xf numFmtId="0" fontId="9" fillId="4" borderId="0" xfId="0" applyFont="1" applyFill="1" applyAlignment="1">
      <alignment horizontal="left" vertical="center"/>
    </xf>
    <xf numFmtId="0" fontId="9" fillId="4" borderId="0" xfId="0" applyFont="1" applyFill="1" applyAlignment="1">
      <alignment vertical="center"/>
    </xf>
    <xf numFmtId="0" fontId="9" fillId="4" borderId="0" xfId="0" applyFont="1" applyFill="1" applyBorder="1" applyAlignment="1">
      <alignment vertical="center"/>
    </xf>
    <xf numFmtId="0" fontId="4" fillId="4" borderId="1" xfId="0" applyFont="1" applyFill="1" applyBorder="1" applyAlignment="1">
      <alignment vertical="center"/>
    </xf>
    <xf numFmtId="0" fontId="4" fillId="4" borderId="0" xfId="0" applyFont="1" applyFill="1" applyBorder="1" applyAlignment="1">
      <alignment vertical="center"/>
    </xf>
    <xf numFmtId="0" fontId="0" fillId="4" borderId="0" xfId="0" applyFont="1" applyFill="1"/>
    <xf numFmtId="0" fontId="0" fillId="0" borderId="0" xfId="0" applyFont="1"/>
    <xf numFmtId="0" fontId="4" fillId="4" borderId="0" xfId="0" applyFont="1" applyFill="1" applyBorder="1" applyAlignment="1">
      <alignment horizontal="center" vertical="center" wrapText="1"/>
    </xf>
    <xf numFmtId="0" fontId="4" fillId="4" borderId="0" xfId="0" applyFont="1" applyFill="1" applyAlignment="1">
      <alignment horizontal="left" vertical="center"/>
    </xf>
    <xf numFmtId="0" fontId="18" fillId="4" borderId="0" xfId="0" applyFont="1" applyFill="1" applyAlignment="1">
      <alignment horizontal="center"/>
    </xf>
    <xf numFmtId="0" fontId="18" fillId="4" borderId="0" xfId="0" applyFont="1" applyFill="1" applyAlignment="1">
      <alignment wrapText="1"/>
    </xf>
    <xf numFmtId="0" fontId="19" fillId="4" borderId="0" xfId="0" applyFont="1" applyFill="1" applyAlignment="1">
      <alignment horizontal="center"/>
    </xf>
    <xf numFmtId="0" fontId="20" fillId="4" borderId="0" xfId="0" applyFont="1" applyFill="1" applyAlignment="1">
      <alignment wrapText="1"/>
    </xf>
    <xf numFmtId="0" fontId="20" fillId="4" borderId="0" xfId="0" applyFont="1" applyFill="1"/>
    <xf numFmtId="0" fontId="1" fillId="0" borderId="0" xfId="0" applyFont="1" applyFill="1" applyBorder="1" applyAlignment="1">
      <alignment horizontal="center" vertical="center"/>
    </xf>
    <xf numFmtId="0" fontId="0" fillId="0" borderId="0" xfId="0" applyFill="1"/>
    <xf numFmtId="0" fontId="0" fillId="0" borderId="0" xfId="0" applyFont="1"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11" fillId="4" borderId="0" xfId="0" applyFont="1" applyFill="1" applyBorder="1" applyAlignment="1">
      <alignment horizontal="center" vertical="center" wrapText="1"/>
    </xf>
    <xf numFmtId="0" fontId="13" fillId="0" borderId="0" xfId="0" applyFont="1" applyBorder="1" applyAlignment="1">
      <alignment horizontal="center" vertical="center"/>
    </xf>
    <xf numFmtId="0" fontId="1" fillId="0" borderId="0" xfId="0" applyFont="1" applyBorder="1" applyAlignment="1">
      <alignment vertical="center" wrapText="1"/>
    </xf>
    <xf numFmtId="0" fontId="11" fillId="0" borderId="1" xfId="0" applyFont="1" applyFill="1" applyBorder="1" applyAlignment="1">
      <alignment horizontal="justify" vertical="center" wrapText="1"/>
    </xf>
    <xf numFmtId="0" fontId="11" fillId="0" borderId="1" xfId="0" quotePrefix="1" applyFont="1" applyFill="1" applyBorder="1" applyAlignment="1">
      <alignment horizontal="justify" vertical="center" wrapText="1"/>
    </xf>
    <xf numFmtId="0" fontId="12" fillId="4" borderId="1" xfId="0" applyFont="1" applyFill="1" applyBorder="1" applyAlignment="1">
      <alignment horizontal="justify" vertical="center" wrapText="1"/>
    </xf>
    <xf numFmtId="0" fontId="16" fillId="0" borderId="0" xfId="0" applyFont="1" applyFill="1" applyBorder="1" applyAlignment="1">
      <alignment horizontal="center" vertical="center"/>
    </xf>
    <xf numFmtId="0" fontId="16" fillId="4" borderId="0" xfId="0" applyFont="1" applyFill="1" applyBorder="1" applyAlignment="1">
      <alignment vertical="center" wrapText="1"/>
    </xf>
    <xf numFmtId="0" fontId="0" fillId="4" borderId="0" xfId="0" applyFill="1" applyBorder="1"/>
    <xf numFmtId="0" fontId="0" fillId="0" borderId="0" xfId="0" applyFont="1" applyBorder="1" applyAlignment="1">
      <alignment vertical="center" wrapText="1"/>
    </xf>
    <xf numFmtId="0" fontId="0" fillId="4" borderId="0" xfId="0" applyFill="1" applyBorder="1" applyAlignment="1">
      <alignment wrapText="1"/>
    </xf>
    <xf numFmtId="0" fontId="1" fillId="0" borderId="1" xfId="0" applyFont="1" applyFill="1" applyBorder="1" applyAlignment="1">
      <alignment horizontal="left" vertical="center" wrapText="1"/>
    </xf>
    <xf numFmtId="0" fontId="1" fillId="0" borderId="1" xfId="0" applyFont="1" applyFill="1" applyBorder="1" applyAlignment="1">
      <alignment horizontal="justify" vertical="center" wrapText="1"/>
    </xf>
    <xf numFmtId="0" fontId="4" fillId="0" borderId="1" xfId="3" applyFont="1" applyFill="1" applyBorder="1" applyAlignment="1">
      <alignment horizontal="center" vertical="center" wrapText="1"/>
    </xf>
    <xf numFmtId="0" fontId="1" fillId="6" borderId="1" xfId="0" applyFont="1" applyFill="1" applyBorder="1" applyAlignment="1">
      <alignment horizontal="center" vertical="center"/>
    </xf>
    <xf numFmtId="0" fontId="11"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1" fillId="0" borderId="12" xfId="0" applyFont="1" applyBorder="1" applyAlignment="1">
      <alignment horizontal="center" vertical="center" wrapText="1"/>
    </xf>
    <xf numFmtId="0" fontId="1" fillId="0" borderId="1" xfId="0" applyFont="1" applyFill="1" applyBorder="1" applyAlignment="1">
      <alignment vertical="center" wrapText="1"/>
    </xf>
    <xf numFmtId="0" fontId="11" fillId="0" borderId="31"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7" xfId="0" applyFont="1" applyBorder="1" applyAlignment="1">
      <alignment horizontal="center" vertical="center" wrapText="1"/>
    </xf>
    <xf numFmtId="0" fontId="1" fillId="0" borderId="39" xfId="0" applyFont="1" applyFill="1" applyBorder="1" applyAlignment="1">
      <alignment horizontal="center" vertical="center"/>
    </xf>
    <xf numFmtId="0" fontId="5" fillId="4" borderId="38" xfId="0" applyFont="1" applyFill="1" applyBorder="1" applyAlignment="1">
      <alignment horizontal="center" vertical="center"/>
    </xf>
    <xf numFmtId="0" fontId="1" fillId="0" borderId="38" xfId="0" applyFont="1" applyBorder="1" applyAlignment="1">
      <alignment horizontal="center" vertical="center" wrapText="1"/>
    </xf>
    <xf numFmtId="0" fontId="10" fillId="0" borderId="1" xfId="0" applyFont="1" applyFill="1" applyBorder="1" applyAlignment="1">
      <alignment horizontal="center" vertical="center"/>
    </xf>
    <xf numFmtId="0" fontId="1" fillId="7"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4" fillId="4" borderId="0" xfId="0" applyFont="1" applyFill="1" applyAlignment="1">
      <alignment horizontal="left" vertical="center" wrapText="1"/>
    </xf>
    <xf numFmtId="0" fontId="4" fillId="4" borderId="1" xfId="0" applyFont="1" applyFill="1" applyBorder="1" applyAlignment="1">
      <alignment horizontal="center" vertical="center" wrapText="1"/>
    </xf>
    <xf numFmtId="0" fontId="9" fillId="4" borderId="0" xfId="0" applyFont="1" applyFill="1" applyBorder="1" applyAlignment="1">
      <alignment horizontal="left" vertical="center" wrapText="1"/>
    </xf>
    <xf numFmtId="0" fontId="1" fillId="4" borderId="0"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4" borderId="38" xfId="0" applyFont="1" applyFill="1" applyBorder="1" applyAlignment="1">
      <alignment horizontal="center" vertical="center"/>
    </xf>
    <xf numFmtId="0" fontId="4" fillId="4" borderId="1" xfId="0" applyFont="1" applyFill="1" applyBorder="1" applyAlignment="1">
      <alignment horizontal="center" vertical="center"/>
    </xf>
    <xf numFmtId="0" fontId="6" fillId="4" borderId="0" xfId="0" applyFont="1" applyFill="1" applyAlignment="1">
      <alignment horizontal="center" vertical="center"/>
    </xf>
    <xf numFmtId="0" fontId="9" fillId="4" borderId="0" xfId="0" applyFont="1" applyFill="1" applyAlignment="1">
      <alignment horizontal="center" vertical="center"/>
    </xf>
    <xf numFmtId="0" fontId="0" fillId="4" borderId="0" xfId="0" applyFill="1" applyAlignment="1">
      <alignment horizontal="center" wrapText="1"/>
    </xf>
    <xf numFmtId="0" fontId="0" fillId="4" borderId="0" xfId="0" applyFill="1" applyBorder="1" applyAlignment="1">
      <alignment horizontal="center" wrapText="1"/>
    </xf>
    <xf numFmtId="0" fontId="0" fillId="0" borderId="0" xfId="0" applyAlignment="1">
      <alignment horizontal="center" wrapText="1"/>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3" fillId="3"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wrapText="1"/>
    </xf>
    <xf numFmtId="0" fontId="5" fillId="4" borderId="0" xfId="0" applyFont="1" applyFill="1" applyAlignment="1">
      <alignment horizontal="center" vertical="center"/>
    </xf>
    <xf numFmtId="14" fontId="6" fillId="4" borderId="0" xfId="0" applyNumberFormat="1" applyFont="1" applyFill="1" applyAlignment="1">
      <alignment horizontal="center" vertical="center"/>
    </xf>
    <xf numFmtId="0" fontId="3" fillId="3" borderId="13" xfId="1" applyFont="1" applyFill="1" applyBorder="1" applyAlignment="1">
      <alignment horizontal="center"/>
    </xf>
    <xf numFmtId="0" fontId="3" fillId="3" borderId="14" xfId="1" applyFont="1" applyFill="1" applyBorder="1" applyAlignment="1">
      <alignment horizontal="center"/>
    </xf>
    <xf numFmtId="0" fontId="3" fillId="3" borderId="15" xfId="1" applyFont="1" applyFill="1" applyBorder="1" applyAlignment="1">
      <alignment horizontal="center"/>
    </xf>
    <xf numFmtId="0" fontId="11" fillId="0" borderId="1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0" xfId="0" applyFont="1" applyBorder="1" applyAlignment="1">
      <alignment horizontal="center" vertical="center" wrapText="1"/>
    </xf>
    <xf numFmtId="0" fontId="8" fillId="0" borderId="12" xfId="0" applyFont="1" applyBorder="1" applyAlignment="1">
      <alignment horizontal="center" vertical="center"/>
    </xf>
    <xf numFmtId="0" fontId="8" fillId="0" borderId="20" xfId="0" applyFont="1" applyBorder="1" applyAlignment="1">
      <alignment horizontal="center" vertical="center"/>
    </xf>
    <xf numFmtId="0" fontId="8" fillId="0" borderId="29" xfId="0" applyFont="1" applyBorder="1" applyAlignment="1">
      <alignment horizontal="center" vertical="center"/>
    </xf>
    <xf numFmtId="0" fontId="11" fillId="0" borderId="18"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14" fillId="0" borderId="0" xfId="0" applyFont="1" applyAlignment="1">
      <alignment horizontal="center" vertical="center"/>
    </xf>
    <xf numFmtId="0" fontId="8" fillId="0" borderId="16"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1" fillId="0" borderId="21" xfId="0" applyFont="1" applyBorder="1" applyAlignment="1">
      <alignment horizontal="center" vertical="center"/>
    </xf>
    <xf numFmtId="0" fontId="11" fillId="0" borderId="24" xfId="0" applyFont="1" applyBorder="1" applyAlignment="1">
      <alignment horizontal="center" vertical="center"/>
    </xf>
    <xf numFmtId="0" fontId="11" fillId="0" borderId="25" xfId="0" applyFont="1" applyBorder="1" applyAlignment="1">
      <alignment horizontal="center" vertical="center" wrapText="1"/>
    </xf>
    <xf numFmtId="14" fontId="4" fillId="4" borderId="0" xfId="0" applyNumberFormat="1" applyFont="1" applyFill="1" applyBorder="1" applyAlignment="1">
      <alignment horizontal="center" vertical="center"/>
    </xf>
    <xf numFmtId="0" fontId="8" fillId="5" borderId="35" xfId="0" applyFont="1" applyFill="1" applyBorder="1" applyAlignment="1">
      <alignment horizontal="center" vertical="center" wrapText="1"/>
    </xf>
    <xf numFmtId="0" fontId="8" fillId="5" borderId="36" xfId="0" applyFont="1" applyFill="1" applyBorder="1" applyAlignment="1">
      <alignment horizontal="center" vertical="center" wrapText="1"/>
    </xf>
    <xf numFmtId="0" fontId="8" fillId="5" borderId="42" xfId="0" applyFont="1" applyFill="1" applyBorder="1" applyAlignment="1">
      <alignment horizontal="center" vertical="center" wrapText="1"/>
    </xf>
    <xf numFmtId="0" fontId="1" fillId="0" borderId="1" xfId="0" applyFont="1" applyFill="1" applyBorder="1" applyAlignment="1">
      <alignment horizontal="center" vertical="center"/>
    </xf>
    <xf numFmtId="0" fontId="8" fillId="2" borderId="33" xfId="3" applyFont="1" applyFill="1" applyBorder="1" applyAlignment="1">
      <alignment horizontal="center" vertical="center" wrapText="1"/>
    </xf>
    <xf numFmtId="0" fontId="8" fillId="2" borderId="1" xfId="3" applyFont="1" applyFill="1" applyBorder="1" applyAlignment="1">
      <alignment horizontal="center" vertical="center" wrapText="1"/>
    </xf>
    <xf numFmtId="0" fontId="8" fillId="2" borderId="5" xfId="3"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1" xfId="3" applyFont="1" applyFill="1" applyBorder="1" applyAlignment="1">
      <alignment horizontal="center" vertical="center" textRotation="90" wrapText="1"/>
    </xf>
    <xf numFmtId="0" fontId="8" fillId="5" borderId="5" xfId="3" applyFont="1" applyFill="1" applyBorder="1" applyAlignment="1">
      <alignment horizontal="center" vertical="center" textRotation="90" wrapText="1"/>
    </xf>
    <xf numFmtId="0" fontId="8" fillId="5" borderId="34"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1" xfId="0" applyFont="1" applyFill="1" applyBorder="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xf>
    <xf numFmtId="0" fontId="6" fillId="4" borderId="2" xfId="0" applyFont="1" applyFill="1" applyBorder="1" applyAlignment="1">
      <alignment horizontal="center" vertical="center"/>
    </xf>
    <xf numFmtId="14" fontId="6" fillId="4" borderId="3" xfId="0" applyNumberFormat="1" applyFont="1" applyFill="1" applyBorder="1" applyAlignment="1">
      <alignment horizontal="center" vertical="center"/>
    </xf>
    <xf numFmtId="14" fontId="6" fillId="4" borderId="2" xfId="0" applyNumberFormat="1" applyFont="1" applyFill="1" applyBorder="1" applyAlignment="1">
      <alignment horizontal="center" vertical="center"/>
    </xf>
    <xf numFmtId="0" fontId="8" fillId="5" borderId="1" xfId="0" applyFont="1" applyFill="1" applyBorder="1" applyAlignment="1">
      <alignment horizontal="center" textRotation="90" wrapText="1"/>
    </xf>
    <xf numFmtId="0" fontId="8" fillId="5" borderId="5" xfId="0" applyFont="1" applyFill="1" applyBorder="1" applyAlignment="1">
      <alignment horizontal="center" textRotation="90" wrapText="1"/>
    </xf>
    <xf numFmtId="0" fontId="21" fillId="2" borderId="33"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1" fillId="2" borderId="33" xfId="0" applyFont="1" applyFill="1" applyBorder="1" applyAlignment="1">
      <alignment horizontal="center" vertical="center"/>
    </xf>
    <xf numFmtId="0" fontId="21" fillId="2" borderId="1" xfId="0" applyFont="1" applyFill="1" applyBorder="1" applyAlignment="1">
      <alignment horizontal="center" vertical="center"/>
    </xf>
    <xf numFmtId="0" fontId="21" fillId="2" borderId="5" xfId="0" applyFont="1" applyFill="1" applyBorder="1" applyAlignment="1">
      <alignment horizontal="center" vertical="center"/>
    </xf>
    <xf numFmtId="0" fontId="8" fillId="5" borderId="1" xfId="3" applyFont="1" applyFill="1" applyBorder="1" applyAlignment="1">
      <alignment horizontal="center" vertical="center" wrapText="1"/>
    </xf>
    <xf numFmtId="0" fontId="8" fillId="5" borderId="5" xfId="3" applyFont="1" applyFill="1" applyBorder="1" applyAlignment="1">
      <alignment horizontal="center" vertical="center" wrapText="1"/>
    </xf>
    <xf numFmtId="0" fontId="1" fillId="4" borderId="0" xfId="0" applyFont="1" applyFill="1" applyBorder="1" applyAlignment="1">
      <alignment horizontal="center" vertical="center"/>
    </xf>
    <xf numFmtId="0" fontId="21" fillId="2" borderId="32" xfId="0" applyFont="1" applyFill="1" applyBorder="1" applyAlignment="1">
      <alignment horizontal="center" vertical="center"/>
    </xf>
    <xf numFmtId="0" fontId="21" fillId="2" borderId="37" xfId="0" applyFont="1" applyFill="1" applyBorder="1" applyAlignment="1">
      <alignment horizontal="center" vertical="center"/>
    </xf>
    <xf numFmtId="0" fontId="21" fillId="2" borderId="4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4" borderId="0" xfId="0" applyFont="1" applyFill="1" applyAlignment="1">
      <alignment horizontal="left" vertical="center" wrapText="1"/>
    </xf>
    <xf numFmtId="0" fontId="1" fillId="4" borderId="38" xfId="0" applyFont="1" applyFill="1" applyBorder="1" applyAlignment="1">
      <alignment horizontal="center" vertical="center"/>
    </xf>
    <xf numFmtId="0" fontId="1" fillId="4" borderId="40" xfId="0" applyFont="1" applyFill="1" applyBorder="1" applyAlignment="1">
      <alignment horizontal="center" vertical="center"/>
    </xf>
    <xf numFmtId="0" fontId="9" fillId="4" borderId="0" xfId="0" applyFont="1" applyFill="1" applyBorder="1" applyAlignment="1">
      <alignment horizontal="left" vertical="center" wrapText="1"/>
    </xf>
  </cellXfs>
  <cellStyles count="5">
    <cellStyle name="Moneda 2" xfId="4" xr:uid="{00000000-0005-0000-0000-000000000000}"/>
    <cellStyle name="Normal" xfId="0" builtinId="0"/>
    <cellStyle name="Normal 2" xfId="2" xr:uid="{00000000-0005-0000-0000-000002000000}"/>
    <cellStyle name="Normal 3" xfId="3" xr:uid="{00000000-0005-0000-0000-000003000000}"/>
    <cellStyle name="Normal 3 2 2 2" xfId="1" xr:uid="{00000000-0005-0000-0000-000004000000}"/>
  </cellStyles>
  <dxfs count="272">
    <dxf>
      <font>
        <color theme="0"/>
      </font>
      <fill>
        <patternFill>
          <bgColor rgb="FF00B050"/>
        </patternFill>
      </fill>
    </dxf>
    <dxf>
      <font>
        <color auto="1"/>
      </font>
      <fill>
        <patternFill>
          <bgColor rgb="FFFFFF00"/>
        </patternFill>
      </fill>
    </dxf>
    <dxf>
      <font>
        <color theme="0"/>
      </font>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
      <font>
        <color theme="0"/>
      </font>
      <fill>
        <patternFill>
          <bgColor rgb="FF00B050"/>
        </patternFill>
      </fill>
    </dxf>
    <dxf>
      <font>
        <color auto="1"/>
      </font>
      <fill>
        <patternFill>
          <bgColor rgb="FFFFFF00"/>
        </patternFill>
      </fill>
    </dxf>
    <dxf>
      <font>
        <color theme="0"/>
      </font>
      <fill>
        <patternFill>
          <bgColor rgb="FFFF0000"/>
        </patternFill>
      </fill>
    </dxf>
    <dxf>
      <font>
        <color theme="0"/>
      </font>
      <fill>
        <patternFill>
          <bgColor rgb="FF00B050"/>
        </patternFill>
      </fill>
    </dxf>
    <dxf>
      <font>
        <color auto="1"/>
      </font>
      <fill>
        <patternFill>
          <bgColor rgb="FFFFFF00"/>
        </patternFill>
      </fill>
    </dxf>
    <dxf>
      <font>
        <color theme="0"/>
      </font>
      <fill>
        <patternFill>
          <bgColor rgb="FFFF0000"/>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rgb="FF006600"/>
        </patternFill>
      </fill>
    </dxf>
  </dxfs>
  <tableStyles count="0" defaultTableStyle="TableStyleMedium2" defaultPivotStyle="PivotStyleMedium9"/>
  <colors>
    <mruColors>
      <color rgb="FFF5E8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295275</xdr:colOff>
      <xdr:row>18</xdr:row>
      <xdr:rowOff>0</xdr:rowOff>
    </xdr:from>
    <xdr:to>
      <xdr:col>3</xdr:col>
      <xdr:colOff>295275</xdr:colOff>
      <xdr:row>18</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3" name="Line 2">
          <a:extLst>
            <a:ext uri="{FF2B5EF4-FFF2-40B4-BE49-F238E27FC236}">
              <a16:creationId xmlns:a16="http://schemas.microsoft.com/office/drawing/2014/main" id="{00000000-0008-0000-0000-000003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4" name="Line 3">
          <a:extLst>
            <a:ext uri="{FF2B5EF4-FFF2-40B4-BE49-F238E27FC236}">
              <a16:creationId xmlns:a16="http://schemas.microsoft.com/office/drawing/2014/main" id="{00000000-0008-0000-0000-000004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5" name="Line 4">
          <a:extLst>
            <a:ext uri="{FF2B5EF4-FFF2-40B4-BE49-F238E27FC236}">
              <a16:creationId xmlns:a16="http://schemas.microsoft.com/office/drawing/2014/main" id="{00000000-0008-0000-0000-000005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6" name="Line 5">
          <a:extLst>
            <a:ext uri="{FF2B5EF4-FFF2-40B4-BE49-F238E27FC236}">
              <a16:creationId xmlns:a16="http://schemas.microsoft.com/office/drawing/2014/main" id="{00000000-0008-0000-0000-000006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7" name="Line 6">
          <a:extLst>
            <a:ext uri="{FF2B5EF4-FFF2-40B4-BE49-F238E27FC236}">
              <a16:creationId xmlns:a16="http://schemas.microsoft.com/office/drawing/2014/main" id="{00000000-0008-0000-0000-000007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8" name="Line 7">
          <a:extLst>
            <a:ext uri="{FF2B5EF4-FFF2-40B4-BE49-F238E27FC236}">
              <a16:creationId xmlns:a16="http://schemas.microsoft.com/office/drawing/2014/main" id="{00000000-0008-0000-0000-000008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9" name="Line 8">
          <a:extLst>
            <a:ext uri="{FF2B5EF4-FFF2-40B4-BE49-F238E27FC236}">
              <a16:creationId xmlns:a16="http://schemas.microsoft.com/office/drawing/2014/main" id="{00000000-0008-0000-0000-000009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10" name="Line 9">
          <a:extLst>
            <a:ext uri="{FF2B5EF4-FFF2-40B4-BE49-F238E27FC236}">
              <a16:creationId xmlns:a16="http://schemas.microsoft.com/office/drawing/2014/main" id="{00000000-0008-0000-0000-00000A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11" name="Line 10">
          <a:extLst>
            <a:ext uri="{FF2B5EF4-FFF2-40B4-BE49-F238E27FC236}">
              <a16:creationId xmlns:a16="http://schemas.microsoft.com/office/drawing/2014/main" id="{00000000-0008-0000-0000-00000B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12" name="Line 11">
          <a:extLst>
            <a:ext uri="{FF2B5EF4-FFF2-40B4-BE49-F238E27FC236}">
              <a16:creationId xmlns:a16="http://schemas.microsoft.com/office/drawing/2014/main" id="{00000000-0008-0000-0000-00000C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13" name="Line 12">
          <a:extLst>
            <a:ext uri="{FF2B5EF4-FFF2-40B4-BE49-F238E27FC236}">
              <a16:creationId xmlns:a16="http://schemas.microsoft.com/office/drawing/2014/main" id="{00000000-0008-0000-0000-00000D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14" name="Line 13">
          <a:extLst>
            <a:ext uri="{FF2B5EF4-FFF2-40B4-BE49-F238E27FC236}">
              <a16:creationId xmlns:a16="http://schemas.microsoft.com/office/drawing/2014/main" id="{00000000-0008-0000-0000-00000E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15" name="Line 14">
          <a:extLst>
            <a:ext uri="{FF2B5EF4-FFF2-40B4-BE49-F238E27FC236}">
              <a16:creationId xmlns:a16="http://schemas.microsoft.com/office/drawing/2014/main" id="{00000000-0008-0000-0000-00000F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16" name="Line 15">
          <a:extLst>
            <a:ext uri="{FF2B5EF4-FFF2-40B4-BE49-F238E27FC236}">
              <a16:creationId xmlns:a16="http://schemas.microsoft.com/office/drawing/2014/main" id="{00000000-0008-0000-0000-000010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17" name="Line 16">
          <a:extLst>
            <a:ext uri="{FF2B5EF4-FFF2-40B4-BE49-F238E27FC236}">
              <a16:creationId xmlns:a16="http://schemas.microsoft.com/office/drawing/2014/main" id="{00000000-0008-0000-0000-000011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18" name="Line 17">
          <a:extLst>
            <a:ext uri="{FF2B5EF4-FFF2-40B4-BE49-F238E27FC236}">
              <a16:creationId xmlns:a16="http://schemas.microsoft.com/office/drawing/2014/main" id="{00000000-0008-0000-0000-000012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19" name="Line 18">
          <a:extLst>
            <a:ext uri="{FF2B5EF4-FFF2-40B4-BE49-F238E27FC236}">
              <a16:creationId xmlns:a16="http://schemas.microsoft.com/office/drawing/2014/main" id="{00000000-0008-0000-0000-000013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20" name="Line 19">
          <a:extLst>
            <a:ext uri="{FF2B5EF4-FFF2-40B4-BE49-F238E27FC236}">
              <a16:creationId xmlns:a16="http://schemas.microsoft.com/office/drawing/2014/main" id="{00000000-0008-0000-0000-000014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21" name="Line 20">
          <a:extLst>
            <a:ext uri="{FF2B5EF4-FFF2-40B4-BE49-F238E27FC236}">
              <a16:creationId xmlns:a16="http://schemas.microsoft.com/office/drawing/2014/main" id="{00000000-0008-0000-0000-000015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22" name="Line 21">
          <a:extLst>
            <a:ext uri="{FF2B5EF4-FFF2-40B4-BE49-F238E27FC236}">
              <a16:creationId xmlns:a16="http://schemas.microsoft.com/office/drawing/2014/main" id="{00000000-0008-0000-0000-000016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23" name="Line 22">
          <a:extLst>
            <a:ext uri="{FF2B5EF4-FFF2-40B4-BE49-F238E27FC236}">
              <a16:creationId xmlns:a16="http://schemas.microsoft.com/office/drawing/2014/main" id="{00000000-0008-0000-0000-000017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24" name="Line 23">
          <a:extLst>
            <a:ext uri="{FF2B5EF4-FFF2-40B4-BE49-F238E27FC236}">
              <a16:creationId xmlns:a16="http://schemas.microsoft.com/office/drawing/2014/main" id="{00000000-0008-0000-0000-000018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25" name="Line 24">
          <a:extLst>
            <a:ext uri="{FF2B5EF4-FFF2-40B4-BE49-F238E27FC236}">
              <a16:creationId xmlns:a16="http://schemas.microsoft.com/office/drawing/2014/main" id="{00000000-0008-0000-0000-000019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26" name="Line 25">
          <a:extLst>
            <a:ext uri="{FF2B5EF4-FFF2-40B4-BE49-F238E27FC236}">
              <a16:creationId xmlns:a16="http://schemas.microsoft.com/office/drawing/2014/main" id="{00000000-0008-0000-0000-00001A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27" name="Line 26">
          <a:extLst>
            <a:ext uri="{FF2B5EF4-FFF2-40B4-BE49-F238E27FC236}">
              <a16:creationId xmlns:a16="http://schemas.microsoft.com/office/drawing/2014/main" id="{00000000-0008-0000-0000-00001B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28" name="Line 27">
          <a:extLst>
            <a:ext uri="{FF2B5EF4-FFF2-40B4-BE49-F238E27FC236}">
              <a16:creationId xmlns:a16="http://schemas.microsoft.com/office/drawing/2014/main" id="{00000000-0008-0000-0000-00001C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29" name="Line 28">
          <a:extLst>
            <a:ext uri="{FF2B5EF4-FFF2-40B4-BE49-F238E27FC236}">
              <a16:creationId xmlns:a16="http://schemas.microsoft.com/office/drawing/2014/main" id="{00000000-0008-0000-0000-00001D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30" name="Line 29">
          <a:extLst>
            <a:ext uri="{FF2B5EF4-FFF2-40B4-BE49-F238E27FC236}">
              <a16:creationId xmlns:a16="http://schemas.microsoft.com/office/drawing/2014/main" id="{00000000-0008-0000-0000-00001E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31" name="Line 30">
          <a:extLst>
            <a:ext uri="{FF2B5EF4-FFF2-40B4-BE49-F238E27FC236}">
              <a16:creationId xmlns:a16="http://schemas.microsoft.com/office/drawing/2014/main" id="{00000000-0008-0000-0000-00001F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32" name="Line 31">
          <a:extLst>
            <a:ext uri="{FF2B5EF4-FFF2-40B4-BE49-F238E27FC236}">
              <a16:creationId xmlns:a16="http://schemas.microsoft.com/office/drawing/2014/main" id="{00000000-0008-0000-0000-000020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33" name="Line 32">
          <a:extLst>
            <a:ext uri="{FF2B5EF4-FFF2-40B4-BE49-F238E27FC236}">
              <a16:creationId xmlns:a16="http://schemas.microsoft.com/office/drawing/2014/main" id="{00000000-0008-0000-0000-000021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34" name="Line 33">
          <a:extLst>
            <a:ext uri="{FF2B5EF4-FFF2-40B4-BE49-F238E27FC236}">
              <a16:creationId xmlns:a16="http://schemas.microsoft.com/office/drawing/2014/main" id="{00000000-0008-0000-0000-000022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35" name="Line 34">
          <a:extLst>
            <a:ext uri="{FF2B5EF4-FFF2-40B4-BE49-F238E27FC236}">
              <a16:creationId xmlns:a16="http://schemas.microsoft.com/office/drawing/2014/main" id="{00000000-0008-0000-0000-000023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36" name="Line 35">
          <a:extLst>
            <a:ext uri="{FF2B5EF4-FFF2-40B4-BE49-F238E27FC236}">
              <a16:creationId xmlns:a16="http://schemas.microsoft.com/office/drawing/2014/main" id="{00000000-0008-0000-0000-000024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37" name="Line 36">
          <a:extLst>
            <a:ext uri="{FF2B5EF4-FFF2-40B4-BE49-F238E27FC236}">
              <a16:creationId xmlns:a16="http://schemas.microsoft.com/office/drawing/2014/main" id="{00000000-0008-0000-0000-000025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38" name="Line 37">
          <a:extLst>
            <a:ext uri="{FF2B5EF4-FFF2-40B4-BE49-F238E27FC236}">
              <a16:creationId xmlns:a16="http://schemas.microsoft.com/office/drawing/2014/main" id="{00000000-0008-0000-0000-000026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39" name="Line 38">
          <a:extLst>
            <a:ext uri="{FF2B5EF4-FFF2-40B4-BE49-F238E27FC236}">
              <a16:creationId xmlns:a16="http://schemas.microsoft.com/office/drawing/2014/main" id="{00000000-0008-0000-0000-000027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40" name="Line 39">
          <a:extLst>
            <a:ext uri="{FF2B5EF4-FFF2-40B4-BE49-F238E27FC236}">
              <a16:creationId xmlns:a16="http://schemas.microsoft.com/office/drawing/2014/main" id="{00000000-0008-0000-0000-000028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41" name="Line 40">
          <a:extLst>
            <a:ext uri="{FF2B5EF4-FFF2-40B4-BE49-F238E27FC236}">
              <a16:creationId xmlns:a16="http://schemas.microsoft.com/office/drawing/2014/main" id="{00000000-0008-0000-0000-000029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42" name="Line 41">
          <a:extLst>
            <a:ext uri="{FF2B5EF4-FFF2-40B4-BE49-F238E27FC236}">
              <a16:creationId xmlns:a16="http://schemas.microsoft.com/office/drawing/2014/main" id="{00000000-0008-0000-0000-00002A000000}"/>
            </a:ext>
          </a:extLst>
        </xdr:cNvPr>
        <xdr:cNvSpPr>
          <a:spLocks noChangeShapeType="1"/>
        </xdr:cNvSpPr>
      </xdr:nvSpPr>
      <xdr:spPr bwMode="auto">
        <a:xfrm flipH="1">
          <a:off x="2124075"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43" name="Line 42">
          <a:extLst>
            <a:ext uri="{FF2B5EF4-FFF2-40B4-BE49-F238E27FC236}">
              <a16:creationId xmlns:a16="http://schemas.microsoft.com/office/drawing/2014/main" id="{00000000-0008-0000-0000-00002B000000}"/>
            </a:ext>
          </a:extLst>
        </xdr:cNvPr>
        <xdr:cNvSpPr>
          <a:spLocks noChangeShapeType="1"/>
        </xdr:cNvSpPr>
      </xdr:nvSpPr>
      <xdr:spPr bwMode="auto">
        <a:xfrm flipH="1">
          <a:off x="2857500" y="163258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44" name="Line 1">
          <a:extLst>
            <a:ext uri="{FF2B5EF4-FFF2-40B4-BE49-F238E27FC236}">
              <a16:creationId xmlns:a16="http://schemas.microsoft.com/office/drawing/2014/main" id="{00000000-0008-0000-0000-00002C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45" name="Line 2">
          <a:extLst>
            <a:ext uri="{FF2B5EF4-FFF2-40B4-BE49-F238E27FC236}">
              <a16:creationId xmlns:a16="http://schemas.microsoft.com/office/drawing/2014/main" id="{00000000-0008-0000-0000-00002D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46" name="Line 3">
          <a:extLst>
            <a:ext uri="{FF2B5EF4-FFF2-40B4-BE49-F238E27FC236}">
              <a16:creationId xmlns:a16="http://schemas.microsoft.com/office/drawing/2014/main" id="{00000000-0008-0000-0000-00002E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47" name="Line 4">
          <a:extLst>
            <a:ext uri="{FF2B5EF4-FFF2-40B4-BE49-F238E27FC236}">
              <a16:creationId xmlns:a16="http://schemas.microsoft.com/office/drawing/2014/main" id="{00000000-0008-0000-0000-00002F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48" name="Line 5">
          <a:extLst>
            <a:ext uri="{FF2B5EF4-FFF2-40B4-BE49-F238E27FC236}">
              <a16:creationId xmlns:a16="http://schemas.microsoft.com/office/drawing/2014/main" id="{00000000-0008-0000-0000-000030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49" name="Line 6">
          <a:extLst>
            <a:ext uri="{FF2B5EF4-FFF2-40B4-BE49-F238E27FC236}">
              <a16:creationId xmlns:a16="http://schemas.microsoft.com/office/drawing/2014/main" id="{00000000-0008-0000-0000-000031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50" name="Line 7">
          <a:extLst>
            <a:ext uri="{FF2B5EF4-FFF2-40B4-BE49-F238E27FC236}">
              <a16:creationId xmlns:a16="http://schemas.microsoft.com/office/drawing/2014/main" id="{00000000-0008-0000-0000-000032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51" name="Line 8">
          <a:extLst>
            <a:ext uri="{FF2B5EF4-FFF2-40B4-BE49-F238E27FC236}">
              <a16:creationId xmlns:a16="http://schemas.microsoft.com/office/drawing/2014/main" id="{00000000-0008-0000-0000-000033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52" name="Line 9">
          <a:extLst>
            <a:ext uri="{FF2B5EF4-FFF2-40B4-BE49-F238E27FC236}">
              <a16:creationId xmlns:a16="http://schemas.microsoft.com/office/drawing/2014/main" id="{00000000-0008-0000-0000-000034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53" name="Line 10">
          <a:extLst>
            <a:ext uri="{FF2B5EF4-FFF2-40B4-BE49-F238E27FC236}">
              <a16:creationId xmlns:a16="http://schemas.microsoft.com/office/drawing/2014/main" id="{00000000-0008-0000-0000-000035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54" name="Line 11">
          <a:extLst>
            <a:ext uri="{FF2B5EF4-FFF2-40B4-BE49-F238E27FC236}">
              <a16:creationId xmlns:a16="http://schemas.microsoft.com/office/drawing/2014/main" id="{00000000-0008-0000-0000-000036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55" name="Line 12">
          <a:extLst>
            <a:ext uri="{FF2B5EF4-FFF2-40B4-BE49-F238E27FC236}">
              <a16:creationId xmlns:a16="http://schemas.microsoft.com/office/drawing/2014/main" id="{00000000-0008-0000-0000-000037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56" name="Line 13">
          <a:extLst>
            <a:ext uri="{FF2B5EF4-FFF2-40B4-BE49-F238E27FC236}">
              <a16:creationId xmlns:a16="http://schemas.microsoft.com/office/drawing/2014/main" id="{00000000-0008-0000-0000-000038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57" name="Line 14">
          <a:extLst>
            <a:ext uri="{FF2B5EF4-FFF2-40B4-BE49-F238E27FC236}">
              <a16:creationId xmlns:a16="http://schemas.microsoft.com/office/drawing/2014/main" id="{00000000-0008-0000-0000-000039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58" name="Line 15">
          <a:extLst>
            <a:ext uri="{FF2B5EF4-FFF2-40B4-BE49-F238E27FC236}">
              <a16:creationId xmlns:a16="http://schemas.microsoft.com/office/drawing/2014/main" id="{00000000-0008-0000-0000-00003A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59" name="Line 16">
          <a:extLst>
            <a:ext uri="{FF2B5EF4-FFF2-40B4-BE49-F238E27FC236}">
              <a16:creationId xmlns:a16="http://schemas.microsoft.com/office/drawing/2014/main" id="{00000000-0008-0000-0000-00003B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60" name="Line 17">
          <a:extLst>
            <a:ext uri="{FF2B5EF4-FFF2-40B4-BE49-F238E27FC236}">
              <a16:creationId xmlns:a16="http://schemas.microsoft.com/office/drawing/2014/main" id="{00000000-0008-0000-0000-00003C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61" name="Line 18">
          <a:extLst>
            <a:ext uri="{FF2B5EF4-FFF2-40B4-BE49-F238E27FC236}">
              <a16:creationId xmlns:a16="http://schemas.microsoft.com/office/drawing/2014/main" id="{00000000-0008-0000-0000-00003D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62" name="Line 19">
          <a:extLst>
            <a:ext uri="{FF2B5EF4-FFF2-40B4-BE49-F238E27FC236}">
              <a16:creationId xmlns:a16="http://schemas.microsoft.com/office/drawing/2014/main" id="{00000000-0008-0000-0000-00003E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63" name="Line 20">
          <a:extLst>
            <a:ext uri="{FF2B5EF4-FFF2-40B4-BE49-F238E27FC236}">
              <a16:creationId xmlns:a16="http://schemas.microsoft.com/office/drawing/2014/main" id="{00000000-0008-0000-0000-00003F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64" name="Line 21">
          <a:extLst>
            <a:ext uri="{FF2B5EF4-FFF2-40B4-BE49-F238E27FC236}">
              <a16:creationId xmlns:a16="http://schemas.microsoft.com/office/drawing/2014/main" id="{00000000-0008-0000-0000-000040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65" name="Line 22">
          <a:extLst>
            <a:ext uri="{FF2B5EF4-FFF2-40B4-BE49-F238E27FC236}">
              <a16:creationId xmlns:a16="http://schemas.microsoft.com/office/drawing/2014/main" id="{00000000-0008-0000-0000-000041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66" name="Line 23">
          <a:extLst>
            <a:ext uri="{FF2B5EF4-FFF2-40B4-BE49-F238E27FC236}">
              <a16:creationId xmlns:a16="http://schemas.microsoft.com/office/drawing/2014/main" id="{00000000-0008-0000-0000-000042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67" name="Line 24">
          <a:extLst>
            <a:ext uri="{FF2B5EF4-FFF2-40B4-BE49-F238E27FC236}">
              <a16:creationId xmlns:a16="http://schemas.microsoft.com/office/drawing/2014/main" id="{00000000-0008-0000-0000-000043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68" name="Line 25">
          <a:extLst>
            <a:ext uri="{FF2B5EF4-FFF2-40B4-BE49-F238E27FC236}">
              <a16:creationId xmlns:a16="http://schemas.microsoft.com/office/drawing/2014/main" id="{00000000-0008-0000-0000-000044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69" name="Line 26">
          <a:extLst>
            <a:ext uri="{FF2B5EF4-FFF2-40B4-BE49-F238E27FC236}">
              <a16:creationId xmlns:a16="http://schemas.microsoft.com/office/drawing/2014/main" id="{00000000-0008-0000-0000-000045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70" name="Line 27">
          <a:extLst>
            <a:ext uri="{FF2B5EF4-FFF2-40B4-BE49-F238E27FC236}">
              <a16:creationId xmlns:a16="http://schemas.microsoft.com/office/drawing/2014/main" id="{00000000-0008-0000-0000-000046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71" name="Line 28">
          <a:extLst>
            <a:ext uri="{FF2B5EF4-FFF2-40B4-BE49-F238E27FC236}">
              <a16:creationId xmlns:a16="http://schemas.microsoft.com/office/drawing/2014/main" id="{00000000-0008-0000-0000-000047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72" name="Line 29">
          <a:extLst>
            <a:ext uri="{FF2B5EF4-FFF2-40B4-BE49-F238E27FC236}">
              <a16:creationId xmlns:a16="http://schemas.microsoft.com/office/drawing/2014/main" id="{00000000-0008-0000-0000-000048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73" name="Line 30">
          <a:extLst>
            <a:ext uri="{FF2B5EF4-FFF2-40B4-BE49-F238E27FC236}">
              <a16:creationId xmlns:a16="http://schemas.microsoft.com/office/drawing/2014/main" id="{00000000-0008-0000-0000-000049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74" name="Line 31">
          <a:extLst>
            <a:ext uri="{FF2B5EF4-FFF2-40B4-BE49-F238E27FC236}">
              <a16:creationId xmlns:a16="http://schemas.microsoft.com/office/drawing/2014/main" id="{00000000-0008-0000-0000-00004A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75" name="Line 32">
          <a:extLst>
            <a:ext uri="{FF2B5EF4-FFF2-40B4-BE49-F238E27FC236}">
              <a16:creationId xmlns:a16="http://schemas.microsoft.com/office/drawing/2014/main" id="{00000000-0008-0000-0000-00004B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76" name="Line 33">
          <a:extLst>
            <a:ext uri="{FF2B5EF4-FFF2-40B4-BE49-F238E27FC236}">
              <a16:creationId xmlns:a16="http://schemas.microsoft.com/office/drawing/2014/main" id="{00000000-0008-0000-0000-00004C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77" name="Line 34">
          <a:extLst>
            <a:ext uri="{FF2B5EF4-FFF2-40B4-BE49-F238E27FC236}">
              <a16:creationId xmlns:a16="http://schemas.microsoft.com/office/drawing/2014/main" id="{00000000-0008-0000-0000-00004D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78" name="Line 35">
          <a:extLst>
            <a:ext uri="{FF2B5EF4-FFF2-40B4-BE49-F238E27FC236}">
              <a16:creationId xmlns:a16="http://schemas.microsoft.com/office/drawing/2014/main" id="{00000000-0008-0000-0000-00004E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79" name="Line 36">
          <a:extLst>
            <a:ext uri="{FF2B5EF4-FFF2-40B4-BE49-F238E27FC236}">
              <a16:creationId xmlns:a16="http://schemas.microsoft.com/office/drawing/2014/main" id="{00000000-0008-0000-0000-00004F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80" name="Line 37">
          <a:extLst>
            <a:ext uri="{FF2B5EF4-FFF2-40B4-BE49-F238E27FC236}">
              <a16:creationId xmlns:a16="http://schemas.microsoft.com/office/drawing/2014/main" id="{00000000-0008-0000-0000-000050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81" name="Line 38">
          <a:extLst>
            <a:ext uri="{FF2B5EF4-FFF2-40B4-BE49-F238E27FC236}">
              <a16:creationId xmlns:a16="http://schemas.microsoft.com/office/drawing/2014/main" id="{00000000-0008-0000-0000-000051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82" name="Line 39">
          <a:extLst>
            <a:ext uri="{FF2B5EF4-FFF2-40B4-BE49-F238E27FC236}">
              <a16:creationId xmlns:a16="http://schemas.microsoft.com/office/drawing/2014/main" id="{00000000-0008-0000-0000-000052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83" name="Line 40">
          <a:extLst>
            <a:ext uri="{FF2B5EF4-FFF2-40B4-BE49-F238E27FC236}">
              <a16:creationId xmlns:a16="http://schemas.microsoft.com/office/drawing/2014/main" id="{00000000-0008-0000-0000-000053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295275</xdr:colOff>
      <xdr:row>18</xdr:row>
      <xdr:rowOff>0</xdr:rowOff>
    </xdr:from>
    <xdr:to>
      <xdr:col>3</xdr:col>
      <xdr:colOff>295275</xdr:colOff>
      <xdr:row>18</xdr:row>
      <xdr:rowOff>0</xdr:rowOff>
    </xdr:to>
    <xdr:sp macro="" textlink="">
      <xdr:nvSpPr>
        <xdr:cNvPr id="84" name="Line 41">
          <a:extLst>
            <a:ext uri="{FF2B5EF4-FFF2-40B4-BE49-F238E27FC236}">
              <a16:creationId xmlns:a16="http://schemas.microsoft.com/office/drawing/2014/main" id="{00000000-0008-0000-0000-000054000000}"/>
            </a:ext>
          </a:extLst>
        </xdr:cNvPr>
        <xdr:cNvSpPr>
          <a:spLocks noChangeShapeType="1"/>
        </xdr:cNvSpPr>
      </xdr:nvSpPr>
      <xdr:spPr bwMode="auto">
        <a:xfrm flipH="1">
          <a:off x="2124075"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1028700</xdr:colOff>
      <xdr:row>18</xdr:row>
      <xdr:rowOff>0</xdr:rowOff>
    </xdr:from>
    <xdr:to>
      <xdr:col>3</xdr:col>
      <xdr:colOff>1028700</xdr:colOff>
      <xdr:row>18</xdr:row>
      <xdr:rowOff>0</xdr:rowOff>
    </xdr:to>
    <xdr:sp macro="" textlink="">
      <xdr:nvSpPr>
        <xdr:cNvPr id="85" name="Line 42">
          <a:extLst>
            <a:ext uri="{FF2B5EF4-FFF2-40B4-BE49-F238E27FC236}">
              <a16:creationId xmlns:a16="http://schemas.microsoft.com/office/drawing/2014/main" id="{00000000-0008-0000-0000-000055000000}"/>
            </a:ext>
          </a:extLst>
        </xdr:cNvPr>
        <xdr:cNvSpPr>
          <a:spLocks noChangeShapeType="1"/>
        </xdr:cNvSpPr>
      </xdr:nvSpPr>
      <xdr:spPr bwMode="auto">
        <a:xfrm flipH="1">
          <a:off x="2857500" y="6515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523875</xdr:colOff>
      <xdr:row>14</xdr:row>
      <xdr:rowOff>0</xdr:rowOff>
    </xdr:from>
    <xdr:to>
      <xdr:col>7</xdr:col>
      <xdr:colOff>119840</xdr:colOff>
      <xdr:row>14</xdr:row>
      <xdr:rowOff>0</xdr:rowOff>
    </xdr:to>
    <xdr:pic>
      <xdr:nvPicPr>
        <xdr:cNvPr id="2" name="1015 Imagen" descr="Logo TPE.jpg">
          <a:extLst>
            <a:ext uri="{FF2B5EF4-FFF2-40B4-BE49-F238E27FC236}">
              <a16:creationId xmlns:a16="http://schemas.microsoft.com/office/drawing/2014/main" id="{4527CFCD-7B30-4691-81BF-DB11CB3404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61195" y="4389120"/>
          <a:ext cx="7237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G37"/>
  <sheetViews>
    <sheetView topLeftCell="B1" workbookViewId="0">
      <pane xSplit="1" ySplit="7" topLeftCell="C29" activePane="bottomRight" state="frozen"/>
      <selection activeCell="B1" sqref="B1"/>
      <selection pane="topRight" activeCell="C1" sqref="C1"/>
      <selection pane="bottomLeft" activeCell="B8" sqref="B8"/>
      <selection pane="bottomRight" activeCell="G29" sqref="G29"/>
    </sheetView>
  </sheetViews>
  <sheetFormatPr baseColWidth="10" defaultColWidth="9.140625" defaultRowHeight="15" x14ac:dyDescent="0.25"/>
  <cols>
    <col min="3" max="3" width="9.140625" style="3"/>
    <col min="4" max="4" width="42.28515625" style="6" customWidth="1"/>
    <col min="5" max="5" width="37.7109375" style="3" customWidth="1"/>
    <col min="6" max="6" width="53.85546875" customWidth="1"/>
    <col min="7" max="7" width="35" customWidth="1"/>
  </cols>
  <sheetData>
    <row r="3" spans="3:7" ht="15.75" thickBot="1" x14ac:dyDescent="0.3"/>
    <row r="4" spans="3:7" ht="15.75" thickBot="1" x14ac:dyDescent="0.3">
      <c r="C4" s="112" t="s">
        <v>12</v>
      </c>
      <c r="D4" s="113"/>
      <c r="E4" s="113"/>
      <c r="F4" s="113"/>
      <c r="G4" s="114"/>
    </row>
    <row r="5" spans="3:7" x14ac:dyDescent="0.25">
      <c r="C5" s="2"/>
    </row>
    <row r="6" spans="3:7" x14ac:dyDescent="0.25">
      <c r="C6" s="2"/>
    </row>
    <row r="7" spans="3:7" ht="15" customHeight="1" x14ac:dyDescent="0.25">
      <c r="C7" s="4" t="s">
        <v>4</v>
      </c>
      <c r="D7" s="103" t="s">
        <v>10</v>
      </c>
      <c r="E7" s="4" t="s">
        <v>11</v>
      </c>
      <c r="F7" s="4" t="s">
        <v>31</v>
      </c>
      <c r="G7" s="4" t="s">
        <v>34</v>
      </c>
    </row>
    <row r="8" spans="3:7" ht="30.75" customHeight="1" x14ac:dyDescent="0.25">
      <c r="C8" s="5">
        <v>1</v>
      </c>
      <c r="D8" s="99" t="s">
        <v>110</v>
      </c>
      <c r="E8" s="8" t="s">
        <v>26</v>
      </c>
      <c r="F8" s="58" t="s">
        <v>16</v>
      </c>
      <c r="G8" s="11" t="s">
        <v>35</v>
      </c>
    </row>
    <row r="9" spans="3:7" ht="30.75" customHeight="1" x14ac:dyDescent="0.25">
      <c r="C9" s="5">
        <v>2</v>
      </c>
      <c r="D9" s="100" t="s">
        <v>111</v>
      </c>
      <c r="E9" s="8" t="s">
        <v>26</v>
      </c>
      <c r="F9" s="58" t="s">
        <v>17</v>
      </c>
      <c r="G9" s="13" t="s">
        <v>35</v>
      </c>
    </row>
    <row r="10" spans="3:7" ht="30.75" customHeight="1" x14ac:dyDescent="0.25">
      <c r="C10" s="5">
        <v>3</v>
      </c>
      <c r="D10" s="100" t="s">
        <v>112</v>
      </c>
      <c r="E10" s="8" t="s">
        <v>26</v>
      </c>
      <c r="F10" s="58" t="s">
        <v>18</v>
      </c>
      <c r="G10" s="11" t="s">
        <v>35</v>
      </c>
    </row>
    <row r="11" spans="3:7" ht="30.75" customHeight="1" x14ac:dyDescent="0.25">
      <c r="C11" s="5">
        <v>4</v>
      </c>
      <c r="D11" s="100" t="s">
        <v>109</v>
      </c>
      <c r="E11" s="8" t="s">
        <v>26</v>
      </c>
      <c r="F11" s="58" t="s">
        <v>17</v>
      </c>
      <c r="G11" s="11" t="s">
        <v>35</v>
      </c>
    </row>
    <row r="12" spans="3:7" ht="30.75" customHeight="1" x14ac:dyDescent="0.25">
      <c r="C12" s="5">
        <v>5</v>
      </c>
      <c r="D12" s="101" t="s">
        <v>108</v>
      </c>
      <c r="E12" s="8" t="s">
        <v>26</v>
      </c>
      <c r="F12" s="58" t="s">
        <v>21</v>
      </c>
      <c r="G12" s="11" t="s">
        <v>35</v>
      </c>
    </row>
    <row r="13" spans="3:7" ht="30.75" customHeight="1" x14ac:dyDescent="0.25">
      <c r="C13" s="5">
        <v>6</v>
      </c>
      <c r="D13" s="101" t="s">
        <v>113</v>
      </c>
      <c r="E13" s="8" t="s">
        <v>26</v>
      </c>
      <c r="F13" s="59" t="s">
        <v>17</v>
      </c>
      <c r="G13" s="14" t="s">
        <v>35</v>
      </c>
    </row>
    <row r="14" spans="3:7" ht="30.75" customHeight="1" x14ac:dyDescent="0.25">
      <c r="C14" s="5">
        <v>7</v>
      </c>
      <c r="D14" s="100" t="s">
        <v>107</v>
      </c>
      <c r="E14" s="8" t="s">
        <v>26</v>
      </c>
      <c r="F14" s="58" t="s">
        <v>19</v>
      </c>
      <c r="G14" s="11" t="s">
        <v>35</v>
      </c>
    </row>
    <row r="15" spans="3:7" ht="30.75" customHeight="1" x14ac:dyDescent="0.25">
      <c r="C15" s="5">
        <v>8</v>
      </c>
      <c r="D15" s="101" t="s">
        <v>114</v>
      </c>
      <c r="E15" s="8" t="s">
        <v>26</v>
      </c>
      <c r="F15" s="58" t="s">
        <v>22</v>
      </c>
      <c r="G15" s="11" t="s">
        <v>35</v>
      </c>
    </row>
    <row r="16" spans="3:7" ht="85.9" customHeight="1" x14ac:dyDescent="0.25">
      <c r="C16" s="5">
        <v>9</v>
      </c>
      <c r="D16" s="100" t="s">
        <v>115</v>
      </c>
      <c r="E16" s="8" t="s">
        <v>216</v>
      </c>
      <c r="F16" s="58" t="s">
        <v>220</v>
      </c>
      <c r="G16" s="11" t="s">
        <v>36</v>
      </c>
    </row>
    <row r="17" spans="3:7" ht="91.15" customHeight="1" x14ac:dyDescent="0.25">
      <c r="C17" s="5">
        <v>10</v>
      </c>
      <c r="D17" s="99" t="s">
        <v>116</v>
      </c>
      <c r="E17" s="9" t="s">
        <v>216</v>
      </c>
      <c r="F17" s="58" t="s">
        <v>220</v>
      </c>
      <c r="G17" s="11" t="s">
        <v>36</v>
      </c>
    </row>
    <row r="18" spans="3:7" ht="30.75" customHeight="1" x14ac:dyDescent="0.25">
      <c r="C18" s="5">
        <v>11</v>
      </c>
      <c r="D18" s="100" t="s">
        <v>126</v>
      </c>
      <c r="E18" s="9" t="s">
        <v>144</v>
      </c>
      <c r="F18" s="58" t="s">
        <v>23</v>
      </c>
      <c r="G18" s="11" t="s">
        <v>36</v>
      </c>
    </row>
    <row r="19" spans="3:7" ht="87" customHeight="1" x14ac:dyDescent="0.25">
      <c r="C19" s="5">
        <v>12</v>
      </c>
      <c r="D19" s="104" t="s">
        <v>117</v>
      </c>
      <c r="E19" s="9" t="s">
        <v>144</v>
      </c>
      <c r="F19" s="58" t="s">
        <v>218</v>
      </c>
      <c r="G19" s="11" t="s">
        <v>36</v>
      </c>
    </row>
    <row r="20" spans="3:7" ht="57.6" customHeight="1" x14ac:dyDescent="0.25">
      <c r="C20" s="5">
        <v>13</v>
      </c>
      <c r="D20" s="101" t="s">
        <v>147</v>
      </c>
      <c r="E20" s="9" t="s">
        <v>203</v>
      </c>
      <c r="F20" s="58" t="s">
        <v>20</v>
      </c>
      <c r="G20" s="11" t="s">
        <v>36</v>
      </c>
    </row>
    <row r="21" spans="3:7" ht="50.45" customHeight="1" x14ac:dyDescent="0.25">
      <c r="C21" s="5">
        <v>14</v>
      </c>
      <c r="D21" s="101" t="s">
        <v>118</v>
      </c>
      <c r="E21" s="9" t="s">
        <v>215</v>
      </c>
      <c r="F21" s="58" t="s">
        <v>24</v>
      </c>
      <c r="G21" s="11" t="s">
        <v>36</v>
      </c>
    </row>
    <row r="22" spans="3:7" ht="90" customHeight="1" x14ac:dyDescent="0.25">
      <c r="C22" s="5">
        <v>15</v>
      </c>
      <c r="D22" s="101" t="s">
        <v>119</v>
      </c>
      <c r="E22" s="9" t="s">
        <v>203</v>
      </c>
      <c r="F22" s="58" t="s">
        <v>221</v>
      </c>
      <c r="G22" s="11" t="s">
        <v>36</v>
      </c>
    </row>
    <row r="23" spans="3:7" ht="76.900000000000006" customHeight="1" x14ac:dyDescent="0.25">
      <c r="C23" s="5">
        <v>16</v>
      </c>
      <c r="D23" s="101" t="s">
        <v>120</v>
      </c>
      <c r="E23" s="9" t="s">
        <v>203</v>
      </c>
      <c r="F23" s="58" t="s">
        <v>222</v>
      </c>
      <c r="G23" s="11" t="s">
        <v>36</v>
      </c>
    </row>
    <row r="24" spans="3:7" ht="30.75" customHeight="1" x14ac:dyDescent="0.25">
      <c r="C24" s="5">
        <v>17</v>
      </c>
      <c r="D24" s="101" t="s">
        <v>121</v>
      </c>
      <c r="E24" s="9" t="s">
        <v>205</v>
      </c>
      <c r="F24" s="58" t="s">
        <v>25</v>
      </c>
      <c r="G24" s="11" t="s">
        <v>36</v>
      </c>
    </row>
    <row r="25" spans="3:7" ht="58.15" customHeight="1" x14ac:dyDescent="0.25">
      <c r="C25" s="5">
        <v>18</v>
      </c>
      <c r="D25" s="101" t="s">
        <v>122</v>
      </c>
      <c r="E25" s="9" t="s">
        <v>79</v>
      </c>
      <c r="F25" s="58" t="s">
        <v>219</v>
      </c>
      <c r="G25" s="11" t="s">
        <v>36</v>
      </c>
    </row>
    <row r="26" spans="3:7" ht="87.6" customHeight="1" x14ac:dyDescent="0.25">
      <c r="C26" s="5">
        <v>19</v>
      </c>
      <c r="D26" s="102" t="s">
        <v>199</v>
      </c>
      <c r="E26" s="9" t="s">
        <v>203</v>
      </c>
      <c r="F26" s="58" t="s">
        <v>223</v>
      </c>
      <c r="G26" s="11" t="s">
        <v>36</v>
      </c>
    </row>
    <row r="27" spans="3:7" ht="110.25" customHeight="1" x14ac:dyDescent="0.25">
      <c r="C27" s="5">
        <v>20</v>
      </c>
      <c r="D27" s="101" t="s">
        <v>156</v>
      </c>
      <c r="E27" s="9" t="s">
        <v>204</v>
      </c>
      <c r="F27" s="58" t="s">
        <v>224</v>
      </c>
      <c r="G27" s="11" t="s">
        <v>36</v>
      </c>
    </row>
    <row r="28" spans="3:7" ht="110.25" customHeight="1" x14ac:dyDescent="0.25">
      <c r="C28" s="5">
        <v>21</v>
      </c>
      <c r="D28" s="102" t="s">
        <v>124</v>
      </c>
      <c r="E28" s="9" t="s">
        <v>206</v>
      </c>
      <c r="F28" s="60" t="s">
        <v>225</v>
      </c>
      <c r="G28" s="12" t="s">
        <v>36</v>
      </c>
    </row>
    <row r="29" spans="3:7" ht="73.900000000000006" customHeight="1" x14ac:dyDescent="0.25">
      <c r="C29" s="5">
        <v>22</v>
      </c>
      <c r="D29" s="102" t="s">
        <v>125</v>
      </c>
      <c r="E29" s="9" t="s">
        <v>207</v>
      </c>
      <c r="F29" s="58" t="s">
        <v>217</v>
      </c>
      <c r="G29" s="11" t="s">
        <v>36</v>
      </c>
    </row>
    <row r="30" spans="3:7" x14ac:dyDescent="0.25">
      <c r="C30" s="6"/>
      <c r="E30" s="6"/>
    </row>
    <row r="31" spans="3:7" x14ac:dyDescent="0.25">
      <c r="C31" s="6"/>
      <c r="E31" s="6"/>
    </row>
    <row r="32" spans="3:7" x14ac:dyDescent="0.25">
      <c r="C32" s="6"/>
      <c r="E32" s="6"/>
    </row>
    <row r="33" spans="3:5" x14ac:dyDescent="0.25">
      <c r="C33" s="6"/>
      <c r="E33" s="6"/>
    </row>
    <row r="34" spans="3:5" x14ac:dyDescent="0.25">
      <c r="C34" s="6"/>
      <c r="E34" s="6"/>
    </row>
    <row r="35" spans="3:5" x14ac:dyDescent="0.25">
      <c r="C35" s="6"/>
      <c r="E35" s="6"/>
    </row>
    <row r="36" spans="3:5" x14ac:dyDescent="0.25">
      <c r="C36" s="6"/>
      <c r="E36" s="6"/>
    </row>
    <row r="37" spans="3:5" x14ac:dyDescent="0.25">
      <c r="C37" s="6"/>
      <c r="E37" s="6"/>
    </row>
  </sheetData>
  <mergeCells count="1">
    <mergeCell ref="C4:G4"/>
  </mergeCells>
  <pageMargins left="0.7" right="0.7" top="0.28000000000000003"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3:H61"/>
  <sheetViews>
    <sheetView showGridLines="0" workbookViewId="0">
      <selection activeCell="M7" sqref="M7:O7"/>
    </sheetView>
  </sheetViews>
  <sheetFormatPr baseColWidth="10" defaultRowHeight="15" x14ac:dyDescent="0.25"/>
  <cols>
    <col min="1" max="1" width="5.7109375" style="15" customWidth="1"/>
    <col min="2" max="2" width="11.42578125" style="15"/>
    <col min="3" max="3" width="13.85546875" style="15" customWidth="1"/>
    <col min="4" max="4" width="22.7109375" style="15" customWidth="1"/>
    <col min="5" max="5" width="21.5703125" style="15" customWidth="1"/>
    <col min="6" max="6" width="22.28515625" style="15" customWidth="1"/>
    <col min="7" max="7" width="24" style="15" customWidth="1"/>
    <col min="8" max="8" width="34.140625" style="15" customWidth="1"/>
    <col min="9" max="256" width="11.42578125" style="15"/>
    <col min="257" max="257" width="5.7109375" style="15" customWidth="1"/>
    <col min="258" max="259" width="11.42578125" style="15"/>
    <col min="260" max="260" width="18.7109375" style="15" customWidth="1"/>
    <col min="261" max="262" width="16.28515625" style="15" customWidth="1"/>
    <col min="263" max="263" width="17.28515625" style="15" customWidth="1"/>
    <col min="264" max="264" width="34.140625" style="15" customWidth="1"/>
    <col min="265" max="512" width="11.42578125" style="15"/>
    <col min="513" max="513" width="5.7109375" style="15" customWidth="1"/>
    <col min="514" max="515" width="11.42578125" style="15"/>
    <col min="516" max="516" width="18.7109375" style="15" customWidth="1"/>
    <col min="517" max="518" width="16.28515625" style="15" customWidth="1"/>
    <col min="519" max="519" width="17.28515625" style="15" customWidth="1"/>
    <col min="520" max="520" width="34.140625" style="15" customWidth="1"/>
    <col min="521" max="768" width="11.42578125" style="15"/>
    <col min="769" max="769" width="5.7109375" style="15" customWidth="1"/>
    <col min="770" max="771" width="11.42578125" style="15"/>
    <col min="772" max="772" width="18.7109375" style="15" customWidth="1"/>
    <col min="773" max="774" width="16.28515625" style="15" customWidth="1"/>
    <col min="775" max="775" width="17.28515625" style="15" customWidth="1"/>
    <col min="776" max="776" width="34.140625" style="15" customWidth="1"/>
    <col min="777" max="1024" width="11.42578125" style="15"/>
    <col min="1025" max="1025" width="5.7109375" style="15" customWidth="1"/>
    <col min="1026" max="1027" width="11.42578125" style="15"/>
    <col min="1028" max="1028" width="18.7109375" style="15" customWidth="1"/>
    <col min="1029" max="1030" width="16.28515625" style="15" customWidth="1"/>
    <col min="1031" max="1031" width="17.28515625" style="15" customWidth="1"/>
    <col min="1032" max="1032" width="34.140625" style="15" customWidth="1"/>
    <col min="1033" max="1280" width="11.42578125" style="15"/>
    <col min="1281" max="1281" width="5.7109375" style="15" customWidth="1"/>
    <col min="1282" max="1283" width="11.42578125" style="15"/>
    <col min="1284" max="1284" width="18.7109375" style="15" customWidth="1"/>
    <col min="1285" max="1286" width="16.28515625" style="15" customWidth="1"/>
    <col min="1287" max="1287" width="17.28515625" style="15" customWidth="1"/>
    <col min="1288" max="1288" width="34.140625" style="15" customWidth="1"/>
    <col min="1289" max="1536" width="11.42578125" style="15"/>
    <col min="1537" max="1537" width="5.7109375" style="15" customWidth="1"/>
    <col min="1538" max="1539" width="11.42578125" style="15"/>
    <col min="1540" max="1540" width="18.7109375" style="15" customWidth="1"/>
    <col min="1541" max="1542" width="16.28515625" style="15" customWidth="1"/>
    <col min="1543" max="1543" width="17.28515625" style="15" customWidth="1"/>
    <col min="1544" max="1544" width="34.140625" style="15" customWidth="1"/>
    <col min="1545" max="1792" width="11.42578125" style="15"/>
    <col min="1793" max="1793" width="5.7109375" style="15" customWidth="1"/>
    <col min="1794" max="1795" width="11.42578125" style="15"/>
    <col min="1796" max="1796" width="18.7109375" style="15" customWidth="1"/>
    <col min="1797" max="1798" width="16.28515625" style="15" customWidth="1"/>
    <col min="1799" max="1799" width="17.28515625" style="15" customWidth="1"/>
    <col min="1800" max="1800" width="34.140625" style="15" customWidth="1"/>
    <col min="1801" max="2048" width="11.42578125" style="15"/>
    <col min="2049" max="2049" width="5.7109375" style="15" customWidth="1"/>
    <col min="2050" max="2051" width="11.42578125" style="15"/>
    <col min="2052" max="2052" width="18.7109375" style="15" customWidth="1"/>
    <col min="2053" max="2054" width="16.28515625" style="15" customWidth="1"/>
    <col min="2055" max="2055" width="17.28515625" style="15" customWidth="1"/>
    <col min="2056" max="2056" width="34.140625" style="15" customWidth="1"/>
    <col min="2057" max="2304" width="11.42578125" style="15"/>
    <col min="2305" max="2305" width="5.7109375" style="15" customWidth="1"/>
    <col min="2306" max="2307" width="11.42578125" style="15"/>
    <col min="2308" max="2308" width="18.7109375" style="15" customWidth="1"/>
    <col min="2309" max="2310" width="16.28515625" style="15" customWidth="1"/>
    <col min="2311" max="2311" width="17.28515625" style="15" customWidth="1"/>
    <col min="2312" max="2312" width="34.140625" style="15" customWidth="1"/>
    <col min="2313" max="2560" width="11.42578125" style="15"/>
    <col min="2561" max="2561" width="5.7109375" style="15" customWidth="1"/>
    <col min="2562" max="2563" width="11.42578125" style="15"/>
    <col min="2564" max="2564" width="18.7109375" style="15" customWidth="1"/>
    <col min="2565" max="2566" width="16.28515625" style="15" customWidth="1"/>
    <col min="2567" max="2567" width="17.28515625" style="15" customWidth="1"/>
    <col min="2568" max="2568" width="34.140625" style="15" customWidth="1"/>
    <col min="2569" max="2816" width="11.42578125" style="15"/>
    <col min="2817" max="2817" width="5.7109375" style="15" customWidth="1"/>
    <col min="2818" max="2819" width="11.42578125" style="15"/>
    <col min="2820" max="2820" width="18.7109375" style="15" customWidth="1"/>
    <col min="2821" max="2822" width="16.28515625" style="15" customWidth="1"/>
    <col min="2823" max="2823" width="17.28515625" style="15" customWidth="1"/>
    <col min="2824" max="2824" width="34.140625" style="15" customWidth="1"/>
    <col min="2825" max="3072" width="11.42578125" style="15"/>
    <col min="3073" max="3073" width="5.7109375" style="15" customWidth="1"/>
    <col min="3074" max="3075" width="11.42578125" style="15"/>
    <col min="3076" max="3076" width="18.7109375" style="15" customWidth="1"/>
    <col min="3077" max="3078" width="16.28515625" style="15" customWidth="1"/>
    <col min="3079" max="3079" width="17.28515625" style="15" customWidth="1"/>
    <col min="3080" max="3080" width="34.140625" style="15" customWidth="1"/>
    <col min="3081" max="3328" width="11.42578125" style="15"/>
    <col min="3329" max="3329" width="5.7109375" style="15" customWidth="1"/>
    <col min="3330" max="3331" width="11.42578125" style="15"/>
    <col min="3332" max="3332" width="18.7109375" style="15" customWidth="1"/>
    <col min="3333" max="3334" width="16.28515625" style="15" customWidth="1"/>
    <col min="3335" max="3335" width="17.28515625" style="15" customWidth="1"/>
    <col min="3336" max="3336" width="34.140625" style="15" customWidth="1"/>
    <col min="3337" max="3584" width="11.42578125" style="15"/>
    <col min="3585" max="3585" width="5.7109375" style="15" customWidth="1"/>
    <col min="3586" max="3587" width="11.42578125" style="15"/>
    <col min="3588" max="3588" width="18.7109375" style="15" customWidth="1"/>
    <col min="3589" max="3590" width="16.28515625" style="15" customWidth="1"/>
    <col min="3591" max="3591" width="17.28515625" style="15" customWidth="1"/>
    <col min="3592" max="3592" width="34.140625" style="15" customWidth="1"/>
    <col min="3593" max="3840" width="11.42578125" style="15"/>
    <col min="3841" max="3841" width="5.7109375" style="15" customWidth="1"/>
    <col min="3842" max="3843" width="11.42578125" style="15"/>
    <col min="3844" max="3844" width="18.7109375" style="15" customWidth="1"/>
    <col min="3845" max="3846" width="16.28515625" style="15" customWidth="1"/>
    <col min="3847" max="3847" width="17.28515625" style="15" customWidth="1"/>
    <col min="3848" max="3848" width="34.140625" style="15" customWidth="1"/>
    <col min="3849" max="4096" width="11.42578125" style="15"/>
    <col min="4097" max="4097" width="5.7109375" style="15" customWidth="1"/>
    <col min="4098" max="4099" width="11.42578125" style="15"/>
    <col min="4100" max="4100" width="18.7109375" style="15" customWidth="1"/>
    <col min="4101" max="4102" width="16.28515625" style="15" customWidth="1"/>
    <col min="4103" max="4103" width="17.28515625" style="15" customWidth="1"/>
    <col min="4104" max="4104" width="34.140625" style="15" customWidth="1"/>
    <col min="4105" max="4352" width="11.42578125" style="15"/>
    <col min="4353" max="4353" width="5.7109375" style="15" customWidth="1"/>
    <col min="4354" max="4355" width="11.42578125" style="15"/>
    <col min="4356" max="4356" width="18.7109375" style="15" customWidth="1"/>
    <col min="4357" max="4358" width="16.28515625" style="15" customWidth="1"/>
    <col min="4359" max="4359" width="17.28515625" style="15" customWidth="1"/>
    <col min="4360" max="4360" width="34.140625" style="15" customWidth="1"/>
    <col min="4361" max="4608" width="11.42578125" style="15"/>
    <col min="4609" max="4609" width="5.7109375" style="15" customWidth="1"/>
    <col min="4610" max="4611" width="11.42578125" style="15"/>
    <col min="4612" max="4612" width="18.7109375" style="15" customWidth="1"/>
    <col min="4613" max="4614" width="16.28515625" style="15" customWidth="1"/>
    <col min="4615" max="4615" width="17.28515625" style="15" customWidth="1"/>
    <col min="4616" max="4616" width="34.140625" style="15" customWidth="1"/>
    <col min="4617" max="4864" width="11.42578125" style="15"/>
    <col min="4865" max="4865" width="5.7109375" style="15" customWidth="1"/>
    <col min="4866" max="4867" width="11.42578125" style="15"/>
    <col min="4868" max="4868" width="18.7109375" style="15" customWidth="1"/>
    <col min="4869" max="4870" width="16.28515625" style="15" customWidth="1"/>
    <col min="4871" max="4871" width="17.28515625" style="15" customWidth="1"/>
    <col min="4872" max="4872" width="34.140625" style="15" customWidth="1"/>
    <col min="4873" max="5120" width="11.42578125" style="15"/>
    <col min="5121" max="5121" width="5.7109375" style="15" customWidth="1"/>
    <col min="5122" max="5123" width="11.42578125" style="15"/>
    <col min="5124" max="5124" width="18.7109375" style="15" customWidth="1"/>
    <col min="5125" max="5126" width="16.28515625" style="15" customWidth="1"/>
    <col min="5127" max="5127" width="17.28515625" style="15" customWidth="1"/>
    <col min="5128" max="5128" width="34.140625" style="15" customWidth="1"/>
    <col min="5129" max="5376" width="11.42578125" style="15"/>
    <col min="5377" max="5377" width="5.7109375" style="15" customWidth="1"/>
    <col min="5378" max="5379" width="11.42578125" style="15"/>
    <col min="5380" max="5380" width="18.7109375" style="15" customWidth="1"/>
    <col min="5381" max="5382" width="16.28515625" style="15" customWidth="1"/>
    <col min="5383" max="5383" width="17.28515625" style="15" customWidth="1"/>
    <col min="5384" max="5384" width="34.140625" style="15" customWidth="1"/>
    <col min="5385" max="5632" width="11.42578125" style="15"/>
    <col min="5633" max="5633" width="5.7109375" style="15" customWidth="1"/>
    <col min="5634" max="5635" width="11.42578125" style="15"/>
    <col min="5636" max="5636" width="18.7109375" style="15" customWidth="1"/>
    <col min="5637" max="5638" width="16.28515625" style="15" customWidth="1"/>
    <col min="5639" max="5639" width="17.28515625" style="15" customWidth="1"/>
    <col min="5640" max="5640" width="34.140625" style="15" customWidth="1"/>
    <col min="5641" max="5888" width="11.42578125" style="15"/>
    <col min="5889" max="5889" width="5.7109375" style="15" customWidth="1"/>
    <col min="5890" max="5891" width="11.42578125" style="15"/>
    <col min="5892" max="5892" width="18.7109375" style="15" customWidth="1"/>
    <col min="5893" max="5894" width="16.28515625" style="15" customWidth="1"/>
    <col min="5895" max="5895" width="17.28515625" style="15" customWidth="1"/>
    <col min="5896" max="5896" width="34.140625" style="15" customWidth="1"/>
    <col min="5897" max="6144" width="11.42578125" style="15"/>
    <col min="6145" max="6145" width="5.7109375" style="15" customWidth="1"/>
    <col min="6146" max="6147" width="11.42578125" style="15"/>
    <col min="6148" max="6148" width="18.7109375" style="15" customWidth="1"/>
    <col min="6149" max="6150" width="16.28515625" style="15" customWidth="1"/>
    <col min="6151" max="6151" width="17.28515625" style="15" customWidth="1"/>
    <col min="6152" max="6152" width="34.140625" style="15" customWidth="1"/>
    <col min="6153" max="6400" width="11.42578125" style="15"/>
    <col min="6401" max="6401" width="5.7109375" style="15" customWidth="1"/>
    <col min="6402" max="6403" width="11.42578125" style="15"/>
    <col min="6404" max="6404" width="18.7109375" style="15" customWidth="1"/>
    <col min="6405" max="6406" width="16.28515625" style="15" customWidth="1"/>
    <col min="6407" max="6407" width="17.28515625" style="15" customWidth="1"/>
    <col min="6408" max="6408" width="34.140625" style="15" customWidth="1"/>
    <col min="6409" max="6656" width="11.42578125" style="15"/>
    <col min="6657" max="6657" width="5.7109375" style="15" customWidth="1"/>
    <col min="6658" max="6659" width="11.42578125" style="15"/>
    <col min="6660" max="6660" width="18.7109375" style="15" customWidth="1"/>
    <col min="6661" max="6662" width="16.28515625" style="15" customWidth="1"/>
    <col min="6663" max="6663" width="17.28515625" style="15" customWidth="1"/>
    <col min="6664" max="6664" width="34.140625" style="15" customWidth="1"/>
    <col min="6665" max="6912" width="11.42578125" style="15"/>
    <col min="6913" max="6913" width="5.7109375" style="15" customWidth="1"/>
    <col min="6914" max="6915" width="11.42578125" style="15"/>
    <col min="6916" max="6916" width="18.7109375" style="15" customWidth="1"/>
    <col min="6917" max="6918" width="16.28515625" style="15" customWidth="1"/>
    <col min="6919" max="6919" width="17.28515625" style="15" customWidth="1"/>
    <col min="6920" max="6920" width="34.140625" style="15" customWidth="1"/>
    <col min="6921" max="7168" width="11.42578125" style="15"/>
    <col min="7169" max="7169" width="5.7109375" style="15" customWidth="1"/>
    <col min="7170" max="7171" width="11.42578125" style="15"/>
    <col min="7172" max="7172" width="18.7109375" style="15" customWidth="1"/>
    <col min="7173" max="7174" width="16.28515625" style="15" customWidth="1"/>
    <col min="7175" max="7175" width="17.28515625" style="15" customWidth="1"/>
    <col min="7176" max="7176" width="34.140625" style="15" customWidth="1"/>
    <col min="7177" max="7424" width="11.42578125" style="15"/>
    <col min="7425" max="7425" width="5.7109375" style="15" customWidth="1"/>
    <col min="7426" max="7427" width="11.42578125" style="15"/>
    <col min="7428" max="7428" width="18.7109375" style="15" customWidth="1"/>
    <col min="7429" max="7430" width="16.28515625" style="15" customWidth="1"/>
    <col min="7431" max="7431" width="17.28515625" style="15" customWidth="1"/>
    <col min="7432" max="7432" width="34.140625" style="15" customWidth="1"/>
    <col min="7433" max="7680" width="11.42578125" style="15"/>
    <col min="7681" max="7681" width="5.7109375" style="15" customWidth="1"/>
    <col min="7682" max="7683" width="11.42578125" style="15"/>
    <col min="7684" max="7684" width="18.7109375" style="15" customWidth="1"/>
    <col min="7685" max="7686" width="16.28515625" style="15" customWidth="1"/>
    <col min="7687" max="7687" width="17.28515625" style="15" customWidth="1"/>
    <col min="7688" max="7688" width="34.140625" style="15" customWidth="1"/>
    <col min="7689" max="7936" width="11.42578125" style="15"/>
    <col min="7937" max="7937" width="5.7109375" style="15" customWidth="1"/>
    <col min="7938" max="7939" width="11.42578125" style="15"/>
    <col min="7940" max="7940" width="18.7109375" style="15" customWidth="1"/>
    <col min="7941" max="7942" width="16.28515625" style="15" customWidth="1"/>
    <col min="7943" max="7943" width="17.28515625" style="15" customWidth="1"/>
    <col min="7944" max="7944" width="34.140625" style="15" customWidth="1"/>
    <col min="7945" max="8192" width="11.42578125" style="15"/>
    <col min="8193" max="8193" width="5.7109375" style="15" customWidth="1"/>
    <col min="8194" max="8195" width="11.42578125" style="15"/>
    <col min="8196" max="8196" width="18.7109375" style="15" customWidth="1"/>
    <col min="8197" max="8198" width="16.28515625" style="15" customWidth="1"/>
    <col min="8199" max="8199" width="17.28515625" style="15" customWidth="1"/>
    <col min="8200" max="8200" width="34.140625" style="15" customWidth="1"/>
    <col min="8201" max="8448" width="11.42578125" style="15"/>
    <col min="8449" max="8449" width="5.7109375" style="15" customWidth="1"/>
    <col min="8450" max="8451" width="11.42578125" style="15"/>
    <col min="8452" max="8452" width="18.7109375" style="15" customWidth="1"/>
    <col min="8453" max="8454" width="16.28515625" style="15" customWidth="1"/>
    <col min="8455" max="8455" width="17.28515625" style="15" customWidth="1"/>
    <col min="8456" max="8456" width="34.140625" style="15" customWidth="1"/>
    <col min="8457" max="8704" width="11.42578125" style="15"/>
    <col min="8705" max="8705" width="5.7109375" style="15" customWidth="1"/>
    <col min="8706" max="8707" width="11.42578125" style="15"/>
    <col min="8708" max="8708" width="18.7109375" style="15" customWidth="1"/>
    <col min="8709" max="8710" width="16.28515625" style="15" customWidth="1"/>
    <col min="8711" max="8711" width="17.28515625" style="15" customWidth="1"/>
    <col min="8712" max="8712" width="34.140625" style="15" customWidth="1"/>
    <col min="8713" max="8960" width="11.42578125" style="15"/>
    <col min="8961" max="8961" width="5.7109375" style="15" customWidth="1"/>
    <col min="8962" max="8963" width="11.42578125" style="15"/>
    <col min="8964" max="8964" width="18.7109375" style="15" customWidth="1"/>
    <col min="8965" max="8966" width="16.28515625" style="15" customWidth="1"/>
    <col min="8967" max="8967" width="17.28515625" style="15" customWidth="1"/>
    <col min="8968" max="8968" width="34.140625" style="15" customWidth="1"/>
    <col min="8969" max="9216" width="11.42578125" style="15"/>
    <col min="9217" max="9217" width="5.7109375" style="15" customWidth="1"/>
    <col min="9218" max="9219" width="11.42578125" style="15"/>
    <col min="9220" max="9220" width="18.7109375" style="15" customWidth="1"/>
    <col min="9221" max="9222" width="16.28515625" style="15" customWidth="1"/>
    <col min="9223" max="9223" width="17.28515625" style="15" customWidth="1"/>
    <col min="9224" max="9224" width="34.140625" style="15" customWidth="1"/>
    <col min="9225" max="9472" width="11.42578125" style="15"/>
    <col min="9473" max="9473" width="5.7109375" style="15" customWidth="1"/>
    <col min="9474" max="9475" width="11.42578125" style="15"/>
    <col min="9476" max="9476" width="18.7109375" style="15" customWidth="1"/>
    <col min="9477" max="9478" width="16.28515625" style="15" customWidth="1"/>
    <col min="9479" max="9479" width="17.28515625" style="15" customWidth="1"/>
    <col min="9480" max="9480" width="34.140625" style="15" customWidth="1"/>
    <col min="9481" max="9728" width="11.42578125" style="15"/>
    <col min="9729" max="9729" width="5.7109375" style="15" customWidth="1"/>
    <col min="9730" max="9731" width="11.42578125" style="15"/>
    <col min="9732" max="9732" width="18.7109375" style="15" customWidth="1"/>
    <col min="9733" max="9734" width="16.28515625" style="15" customWidth="1"/>
    <col min="9735" max="9735" width="17.28515625" style="15" customWidth="1"/>
    <col min="9736" max="9736" width="34.140625" style="15" customWidth="1"/>
    <col min="9737" max="9984" width="11.42578125" style="15"/>
    <col min="9985" max="9985" width="5.7109375" style="15" customWidth="1"/>
    <col min="9986" max="9987" width="11.42578125" style="15"/>
    <col min="9988" max="9988" width="18.7109375" style="15" customWidth="1"/>
    <col min="9989" max="9990" width="16.28515625" style="15" customWidth="1"/>
    <col min="9991" max="9991" width="17.28515625" style="15" customWidth="1"/>
    <col min="9992" max="9992" width="34.140625" style="15" customWidth="1"/>
    <col min="9993" max="10240" width="11.42578125" style="15"/>
    <col min="10241" max="10241" width="5.7109375" style="15" customWidth="1"/>
    <col min="10242" max="10243" width="11.42578125" style="15"/>
    <col min="10244" max="10244" width="18.7109375" style="15" customWidth="1"/>
    <col min="10245" max="10246" width="16.28515625" style="15" customWidth="1"/>
    <col min="10247" max="10247" width="17.28515625" style="15" customWidth="1"/>
    <col min="10248" max="10248" width="34.140625" style="15" customWidth="1"/>
    <col min="10249" max="10496" width="11.42578125" style="15"/>
    <col min="10497" max="10497" width="5.7109375" style="15" customWidth="1"/>
    <col min="10498" max="10499" width="11.42578125" style="15"/>
    <col min="10500" max="10500" width="18.7109375" style="15" customWidth="1"/>
    <col min="10501" max="10502" width="16.28515625" style="15" customWidth="1"/>
    <col min="10503" max="10503" width="17.28515625" style="15" customWidth="1"/>
    <col min="10504" max="10504" width="34.140625" style="15" customWidth="1"/>
    <col min="10505" max="10752" width="11.42578125" style="15"/>
    <col min="10753" max="10753" width="5.7109375" style="15" customWidth="1"/>
    <col min="10754" max="10755" width="11.42578125" style="15"/>
    <col min="10756" max="10756" width="18.7109375" style="15" customWidth="1"/>
    <col min="10757" max="10758" width="16.28515625" style="15" customWidth="1"/>
    <col min="10759" max="10759" width="17.28515625" style="15" customWidth="1"/>
    <col min="10760" max="10760" width="34.140625" style="15" customWidth="1"/>
    <col min="10761" max="11008" width="11.42578125" style="15"/>
    <col min="11009" max="11009" width="5.7109375" style="15" customWidth="1"/>
    <col min="11010" max="11011" width="11.42578125" style="15"/>
    <col min="11012" max="11012" width="18.7109375" style="15" customWidth="1"/>
    <col min="11013" max="11014" width="16.28515625" style="15" customWidth="1"/>
    <col min="11015" max="11015" width="17.28515625" style="15" customWidth="1"/>
    <col min="11016" max="11016" width="34.140625" style="15" customWidth="1"/>
    <col min="11017" max="11264" width="11.42578125" style="15"/>
    <col min="11265" max="11265" width="5.7109375" style="15" customWidth="1"/>
    <col min="11266" max="11267" width="11.42578125" style="15"/>
    <col min="11268" max="11268" width="18.7109375" style="15" customWidth="1"/>
    <col min="11269" max="11270" width="16.28515625" style="15" customWidth="1"/>
    <col min="11271" max="11271" width="17.28515625" style="15" customWidth="1"/>
    <col min="11272" max="11272" width="34.140625" style="15" customWidth="1"/>
    <col min="11273" max="11520" width="11.42578125" style="15"/>
    <col min="11521" max="11521" width="5.7109375" style="15" customWidth="1"/>
    <col min="11522" max="11523" width="11.42578125" style="15"/>
    <col min="11524" max="11524" width="18.7109375" style="15" customWidth="1"/>
    <col min="11525" max="11526" width="16.28515625" style="15" customWidth="1"/>
    <col min="11527" max="11527" width="17.28515625" style="15" customWidth="1"/>
    <col min="11528" max="11528" width="34.140625" style="15" customWidth="1"/>
    <col min="11529" max="11776" width="11.42578125" style="15"/>
    <col min="11777" max="11777" width="5.7109375" style="15" customWidth="1"/>
    <col min="11778" max="11779" width="11.42578125" style="15"/>
    <col min="11780" max="11780" width="18.7109375" style="15" customWidth="1"/>
    <col min="11781" max="11782" width="16.28515625" style="15" customWidth="1"/>
    <col min="11783" max="11783" width="17.28515625" style="15" customWidth="1"/>
    <col min="11784" max="11784" width="34.140625" style="15" customWidth="1"/>
    <col min="11785" max="12032" width="11.42578125" style="15"/>
    <col min="12033" max="12033" width="5.7109375" style="15" customWidth="1"/>
    <col min="12034" max="12035" width="11.42578125" style="15"/>
    <col min="12036" max="12036" width="18.7109375" style="15" customWidth="1"/>
    <col min="12037" max="12038" width="16.28515625" style="15" customWidth="1"/>
    <col min="12039" max="12039" width="17.28515625" style="15" customWidth="1"/>
    <col min="12040" max="12040" width="34.140625" style="15" customWidth="1"/>
    <col min="12041" max="12288" width="11.42578125" style="15"/>
    <col min="12289" max="12289" width="5.7109375" style="15" customWidth="1"/>
    <col min="12290" max="12291" width="11.42578125" style="15"/>
    <col min="12292" max="12292" width="18.7109375" style="15" customWidth="1"/>
    <col min="12293" max="12294" width="16.28515625" style="15" customWidth="1"/>
    <col min="12295" max="12295" width="17.28515625" style="15" customWidth="1"/>
    <col min="12296" max="12296" width="34.140625" style="15" customWidth="1"/>
    <col min="12297" max="12544" width="11.42578125" style="15"/>
    <col min="12545" max="12545" width="5.7109375" style="15" customWidth="1"/>
    <col min="12546" max="12547" width="11.42578125" style="15"/>
    <col min="12548" max="12548" width="18.7109375" style="15" customWidth="1"/>
    <col min="12549" max="12550" width="16.28515625" style="15" customWidth="1"/>
    <col min="12551" max="12551" width="17.28515625" style="15" customWidth="1"/>
    <col min="12552" max="12552" width="34.140625" style="15" customWidth="1"/>
    <col min="12553" max="12800" width="11.42578125" style="15"/>
    <col min="12801" max="12801" width="5.7109375" style="15" customWidth="1"/>
    <col min="12802" max="12803" width="11.42578125" style="15"/>
    <col min="12804" max="12804" width="18.7109375" style="15" customWidth="1"/>
    <col min="12805" max="12806" width="16.28515625" style="15" customWidth="1"/>
    <col min="12807" max="12807" width="17.28515625" style="15" customWidth="1"/>
    <col min="12808" max="12808" width="34.140625" style="15" customWidth="1"/>
    <col min="12809" max="13056" width="11.42578125" style="15"/>
    <col min="13057" max="13057" width="5.7109375" style="15" customWidth="1"/>
    <col min="13058" max="13059" width="11.42578125" style="15"/>
    <col min="13060" max="13060" width="18.7109375" style="15" customWidth="1"/>
    <col min="13061" max="13062" width="16.28515625" style="15" customWidth="1"/>
    <col min="13063" max="13063" width="17.28515625" style="15" customWidth="1"/>
    <col min="13064" max="13064" width="34.140625" style="15" customWidth="1"/>
    <col min="13065" max="13312" width="11.42578125" style="15"/>
    <col min="13313" max="13313" width="5.7109375" style="15" customWidth="1"/>
    <col min="13314" max="13315" width="11.42578125" style="15"/>
    <col min="13316" max="13316" width="18.7109375" style="15" customWidth="1"/>
    <col min="13317" max="13318" width="16.28515625" style="15" customWidth="1"/>
    <col min="13319" max="13319" width="17.28515625" style="15" customWidth="1"/>
    <col min="13320" max="13320" width="34.140625" style="15" customWidth="1"/>
    <col min="13321" max="13568" width="11.42578125" style="15"/>
    <col min="13569" max="13569" width="5.7109375" style="15" customWidth="1"/>
    <col min="13570" max="13571" width="11.42578125" style="15"/>
    <col min="13572" max="13572" width="18.7109375" style="15" customWidth="1"/>
    <col min="13573" max="13574" width="16.28515625" style="15" customWidth="1"/>
    <col min="13575" max="13575" width="17.28515625" style="15" customWidth="1"/>
    <col min="13576" max="13576" width="34.140625" style="15" customWidth="1"/>
    <col min="13577" max="13824" width="11.42578125" style="15"/>
    <col min="13825" max="13825" width="5.7109375" style="15" customWidth="1"/>
    <col min="13826" max="13827" width="11.42578125" style="15"/>
    <col min="13828" max="13828" width="18.7109375" style="15" customWidth="1"/>
    <col min="13829" max="13830" width="16.28515625" style="15" customWidth="1"/>
    <col min="13831" max="13831" width="17.28515625" style="15" customWidth="1"/>
    <col min="13832" max="13832" width="34.140625" style="15" customWidth="1"/>
    <col min="13833" max="14080" width="11.42578125" style="15"/>
    <col min="14081" max="14081" width="5.7109375" style="15" customWidth="1"/>
    <col min="14082" max="14083" width="11.42578125" style="15"/>
    <col min="14084" max="14084" width="18.7109375" style="15" customWidth="1"/>
    <col min="14085" max="14086" width="16.28515625" style="15" customWidth="1"/>
    <col min="14087" max="14087" width="17.28515625" style="15" customWidth="1"/>
    <col min="14088" max="14088" width="34.140625" style="15" customWidth="1"/>
    <col min="14089" max="14336" width="11.42578125" style="15"/>
    <col min="14337" max="14337" width="5.7109375" style="15" customWidth="1"/>
    <col min="14338" max="14339" width="11.42578125" style="15"/>
    <col min="14340" max="14340" width="18.7109375" style="15" customWidth="1"/>
    <col min="14341" max="14342" width="16.28515625" style="15" customWidth="1"/>
    <col min="14343" max="14343" width="17.28515625" style="15" customWidth="1"/>
    <col min="14344" max="14344" width="34.140625" style="15" customWidth="1"/>
    <col min="14345" max="14592" width="11.42578125" style="15"/>
    <col min="14593" max="14593" width="5.7109375" style="15" customWidth="1"/>
    <col min="14594" max="14595" width="11.42578125" style="15"/>
    <col min="14596" max="14596" width="18.7109375" style="15" customWidth="1"/>
    <col min="14597" max="14598" width="16.28515625" style="15" customWidth="1"/>
    <col min="14599" max="14599" width="17.28515625" style="15" customWidth="1"/>
    <col min="14600" max="14600" width="34.140625" style="15" customWidth="1"/>
    <col min="14601" max="14848" width="11.42578125" style="15"/>
    <col min="14849" max="14849" width="5.7109375" style="15" customWidth="1"/>
    <col min="14850" max="14851" width="11.42578125" style="15"/>
    <col min="14852" max="14852" width="18.7109375" style="15" customWidth="1"/>
    <col min="14853" max="14854" width="16.28515625" style="15" customWidth="1"/>
    <col min="14855" max="14855" width="17.28515625" style="15" customWidth="1"/>
    <col min="14856" max="14856" width="34.140625" style="15" customWidth="1"/>
    <col min="14857" max="15104" width="11.42578125" style="15"/>
    <col min="15105" max="15105" width="5.7109375" style="15" customWidth="1"/>
    <col min="15106" max="15107" width="11.42578125" style="15"/>
    <col min="15108" max="15108" width="18.7109375" style="15" customWidth="1"/>
    <col min="15109" max="15110" width="16.28515625" style="15" customWidth="1"/>
    <col min="15111" max="15111" width="17.28515625" style="15" customWidth="1"/>
    <col min="15112" max="15112" width="34.140625" style="15" customWidth="1"/>
    <col min="15113" max="15360" width="11.42578125" style="15"/>
    <col min="15361" max="15361" width="5.7109375" style="15" customWidth="1"/>
    <col min="15362" max="15363" width="11.42578125" style="15"/>
    <col min="15364" max="15364" width="18.7109375" style="15" customWidth="1"/>
    <col min="15365" max="15366" width="16.28515625" style="15" customWidth="1"/>
    <col min="15367" max="15367" width="17.28515625" style="15" customWidth="1"/>
    <col min="15368" max="15368" width="34.140625" style="15" customWidth="1"/>
    <col min="15369" max="15616" width="11.42578125" style="15"/>
    <col min="15617" max="15617" width="5.7109375" style="15" customWidth="1"/>
    <col min="15618" max="15619" width="11.42578125" style="15"/>
    <col min="15620" max="15620" width="18.7109375" style="15" customWidth="1"/>
    <col min="15621" max="15622" width="16.28515625" style="15" customWidth="1"/>
    <col min="15623" max="15623" width="17.28515625" style="15" customWidth="1"/>
    <col min="15624" max="15624" width="34.140625" style="15" customWidth="1"/>
    <col min="15625" max="15872" width="11.42578125" style="15"/>
    <col min="15873" max="15873" width="5.7109375" style="15" customWidth="1"/>
    <col min="15874" max="15875" width="11.42578125" style="15"/>
    <col min="15876" max="15876" width="18.7109375" style="15" customWidth="1"/>
    <col min="15877" max="15878" width="16.28515625" style="15" customWidth="1"/>
    <col min="15879" max="15879" width="17.28515625" style="15" customWidth="1"/>
    <col min="15880" max="15880" width="34.140625" style="15" customWidth="1"/>
    <col min="15881" max="16128" width="11.42578125" style="15"/>
    <col min="16129" max="16129" width="5.7109375" style="15" customWidth="1"/>
    <col min="16130" max="16131" width="11.42578125" style="15"/>
    <col min="16132" max="16132" width="18.7109375" style="15" customWidth="1"/>
    <col min="16133" max="16134" width="16.28515625" style="15" customWidth="1"/>
    <col min="16135" max="16135" width="17.28515625" style="15" customWidth="1"/>
    <col min="16136" max="16136" width="34.140625" style="15" customWidth="1"/>
    <col min="16137" max="16384" width="11.42578125" style="15"/>
  </cols>
  <sheetData>
    <row r="3" spans="3:8" ht="15.75" customHeight="1" x14ac:dyDescent="0.25"/>
    <row r="4" spans="3:8" ht="14.45" customHeight="1" x14ac:dyDescent="0.25">
      <c r="C4" s="132" t="s">
        <v>46</v>
      </c>
      <c r="D4" s="132"/>
      <c r="E4" s="132"/>
      <c r="F4" s="132"/>
      <c r="G4" s="132"/>
      <c r="H4" s="132"/>
    </row>
    <row r="5" spans="3:8" ht="15.75" customHeight="1" thickBot="1" x14ac:dyDescent="0.3"/>
    <row r="6" spans="3:8" ht="24.75" customHeight="1" thickBot="1" x14ac:dyDescent="0.3">
      <c r="C6" s="130" t="s">
        <v>47</v>
      </c>
      <c r="D6" s="134" t="s">
        <v>48</v>
      </c>
      <c r="E6" s="135"/>
      <c r="F6" s="135"/>
      <c r="G6" s="135"/>
      <c r="H6" s="136"/>
    </row>
    <row r="7" spans="3:8" ht="24.75" customHeight="1" thickBot="1" x14ac:dyDescent="0.3">
      <c r="C7" s="133"/>
      <c r="D7" s="134" t="s">
        <v>49</v>
      </c>
      <c r="E7" s="136"/>
      <c r="F7" s="16" t="s">
        <v>50</v>
      </c>
      <c r="G7" s="16" t="s">
        <v>51</v>
      </c>
      <c r="H7" s="16" t="s">
        <v>52</v>
      </c>
    </row>
    <row r="8" spans="3:8" ht="36.6" customHeight="1" x14ac:dyDescent="0.25">
      <c r="C8" s="130" t="s">
        <v>53</v>
      </c>
      <c r="D8" s="121" t="s">
        <v>54</v>
      </c>
      <c r="E8" s="124" t="s">
        <v>55</v>
      </c>
      <c r="F8" s="115" t="s">
        <v>56</v>
      </c>
      <c r="G8" s="115" t="s">
        <v>57</v>
      </c>
      <c r="H8" s="115" t="s">
        <v>208</v>
      </c>
    </row>
    <row r="9" spans="3:8" ht="40.15" customHeight="1" x14ac:dyDescent="0.25">
      <c r="C9" s="131"/>
      <c r="D9" s="122"/>
      <c r="E9" s="125"/>
      <c r="F9" s="117"/>
      <c r="G9" s="117"/>
      <c r="H9" s="117"/>
    </row>
    <row r="10" spans="3:8" ht="34.9" customHeight="1" thickBot="1" x14ac:dyDescent="0.3">
      <c r="C10" s="133"/>
      <c r="D10" s="123"/>
      <c r="E10" s="139"/>
      <c r="F10" s="129"/>
      <c r="G10" s="129"/>
      <c r="H10" s="129"/>
    </row>
    <row r="11" spans="3:8" ht="56.25" customHeight="1" x14ac:dyDescent="0.25">
      <c r="C11" s="131" t="s">
        <v>58</v>
      </c>
      <c r="D11" s="137" t="s">
        <v>59</v>
      </c>
      <c r="E11" s="125" t="s">
        <v>93</v>
      </c>
      <c r="F11" s="117" t="s">
        <v>209</v>
      </c>
      <c r="G11" s="73" t="s">
        <v>89</v>
      </c>
      <c r="H11" s="75" t="s">
        <v>90</v>
      </c>
    </row>
    <row r="12" spans="3:8" ht="56.25" customHeight="1" x14ac:dyDescent="0.25">
      <c r="C12" s="131"/>
      <c r="D12" s="137"/>
      <c r="E12" s="125"/>
      <c r="F12" s="117"/>
      <c r="G12" s="128" t="s">
        <v>210</v>
      </c>
      <c r="H12" s="76" t="s">
        <v>94</v>
      </c>
    </row>
    <row r="13" spans="3:8" ht="56.25" customHeight="1" thickBot="1" x14ac:dyDescent="0.3">
      <c r="C13" s="133"/>
      <c r="D13" s="138"/>
      <c r="E13" s="139"/>
      <c r="F13" s="129"/>
      <c r="G13" s="129"/>
      <c r="H13" s="77" t="s">
        <v>60</v>
      </c>
    </row>
    <row r="14" spans="3:8" ht="56.25" customHeight="1" x14ac:dyDescent="0.25">
      <c r="C14" s="130" t="s">
        <v>61</v>
      </c>
      <c r="D14" s="121" t="s">
        <v>62</v>
      </c>
      <c r="E14" s="124" t="s">
        <v>63</v>
      </c>
      <c r="F14" s="115" t="s">
        <v>211</v>
      </c>
      <c r="G14" s="115" t="s">
        <v>64</v>
      </c>
      <c r="H14" s="78" t="s">
        <v>91</v>
      </c>
    </row>
    <row r="15" spans="3:8" ht="56.25" customHeight="1" x14ac:dyDescent="0.25">
      <c r="C15" s="131"/>
      <c r="D15" s="122"/>
      <c r="E15" s="125"/>
      <c r="F15" s="117"/>
      <c r="G15" s="117"/>
      <c r="H15" s="76" t="s">
        <v>95</v>
      </c>
    </row>
    <row r="16" spans="3:8" ht="56.25" customHeight="1" thickBot="1" x14ac:dyDescent="0.3">
      <c r="C16" s="131"/>
      <c r="D16" s="122"/>
      <c r="E16" s="125"/>
      <c r="F16" s="117"/>
      <c r="G16" s="117"/>
      <c r="H16" s="78" t="s">
        <v>65</v>
      </c>
    </row>
    <row r="17" spans="3:8" ht="56.25" customHeight="1" x14ac:dyDescent="0.25">
      <c r="C17" s="118" t="s">
        <v>66</v>
      </c>
      <c r="D17" s="121" t="s">
        <v>92</v>
      </c>
      <c r="E17" s="124" t="s">
        <v>67</v>
      </c>
      <c r="F17" s="115" t="s">
        <v>68</v>
      </c>
      <c r="G17" s="115" t="s">
        <v>69</v>
      </c>
      <c r="H17" s="115" t="s">
        <v>212</v>
      </c>
    </row>
    <row r="18" spans="3:8" ht="56.25" customHeight="1" x14ac:dyDescent="0.25">
      <c r="C18" s="119"/>
      <c r="D18" s="122"/>
      <c r="E18" s="125"/>
      <c r="F18" s="117"/>
      <c r="G18" s="117"/>
      <c r="H18" s="116"/>
    </row>
    <row r="19" spans="3:8" ht="56.25" customHeight="1" x14ac:dyDescent="0.25">
      <c r="C19" s="119"/>
      <c r="D19" s="122"/>
      <c r="E19" s="125"/>
      <c r="F19" s="117"/>
      <c r="G19" s="128" t="s">
        <v>70</v>
      </c>
      <c r="H19" s="128" t="s">
        <v>80</v>
      </c>
    </row>
    <row r="20" spans="3:8" ht="56.25" customHeight="1" thickBot="1" x14ac:dyDescent="0.3">
      <c r="C20" s="120"/>
      <c r="D20" s="123"/>
      <c r="E20" s="126"/>
      <c r="F20" s="127"/>
      <c r="G20" s="129"/>
      <c r="H20" s="129"/>
    </row>
    <row r="25" spans="3:8" ht="15.75" customHeight="1" x14ac:dyDescent="0.25"/>
    <row r="31" spans="3:8" ht="15.75" customHeight="1" x14ac:dyDescent="0.25"/>
    <row r="38" ht="15.75" customHeight="1" x14ac:dyDescent="0.25"/>
    <row r="40" ht="12.75" customHeight="1" x14ac:dyDescent="0.25"/>
    <row r="41" ht="39" customHeight="1" x14ac:dyDescent="0.25"/>
    <row r="42" ht="28.5" customHeight="1" x14ac:dyDescent="0.25"/>
    <row r="43" ht="24" customHeight="1" x14ac:dyDescent="0.25"/>
    <row r="45" ht="12.75" customHeight="1" x14ac:dyDescent="0.25"/>
    <row r="61" ht="30" customHeight="1" x14ac:dyDescent="0.25"/>
  </sheetData>
  <mergeCells count="28">
    <mergeCell ref="H8:H10"/>
    <mergeCell ref="G12:G13"/>
    <mergeCell ref="C4:H4"/>
    <mergeCell ref="C6:C7"/>
    <mergeCell ref="D6:H6"/>
    <mergeCell ref="D7:E7"/>
    <mergeCell ref="C11:C13"/>
    <mergeCell ref="D11:D13"/>
    <mergeCell ref="C8:C10"/>
    <mergeCell ref="D8:D10"/>
    <mergeCell ref="E8:E10"/>
    <mergeCell ref="F8:F10"/>
    <mergeCell ref="G8:G10"/>
    <mergeCell ref="E11:E13"/>
    <mergeCell ref="F11:F13"/>
    <mergeCell ref="H17:H18"/>
    <mergeCell ref="G14:G16"/>
    <mergeCell ref="C17:C20"/>
    <mergeCell ref="D17:D20"/>
    <mergeCell ref="E17:E20"/>
    <mergeCell ref="F17:F20"/>
    <mergeCell ref="G19:G20"/>
    <mergeCell ref="G17:G18"/>
    <mergeCell ref="H19:H20"/>
    <mergeCell ref="C14:C16"/>
    <mergeCell ref="D14:D16"/>
    <mergeCell ref="E14:E16"/>
    <mergeCell ref="F14:F16"/>
  </mergeCells>
  <pageMargins left="0.70866141732283472" right="0.70866141732283472" top="0.74803149606299213" bottom="0.74803149606299213"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H270"/>
  <sheetViews>
    <sheetView tabSelected="1" zoomScale="30" zoomScaleNormal="30" workbookViewId="0">
      <selection activeCell="X14" sqref="X14"/>
    </sheetView>
  </sheetViews>
  <sheetFormatPr baseColWidth="10" defaultColWidth="9.140625" defaultRowHeight="15" x14ac:dyDescent="0.25"/>
  <cols>
    <col min="2" max="2" width="10" bestFit="1" customWidth="1"/>
    <col min="3" max="3" width="27.85546875" customWidth="1"/>
    <col min="4" max="4" width="32.140625" customWidth="1"/>
    <col min="5" max="5" width="33.5703125" customWidth="1"/>
    <col min="6" max="6" width="19.140625" customWidth="1"/>
    <col min="7" max="7" width="16.42578125" customWidth="1"/>
    <col min="8" max="8" width="11.85546875" customWidth="1"/>
    <col min="9" max="9" width="24.5703125" style="7" customWidth="1"/>
    <col min="10" max="11" width="27.140625" style="7" customWidth="1"/>
    <col min="12" max="12" width="37.5703125" style="7" customWidth="1"/>
    <col min="13" max="13" width="15.85546875" style="7" customWidth="1"/>
    <col min="14" max="14" width="15.140625" style="7" customWidth="1"/>
    <col min="15" max="15" width="23.5703125" style="7" customWidth="1"/>
    <col min="16" max="17" width="8.5703125" style="7" customWidth="1"/>
    <col min="18" max="18" width="11.140625" customWidth="1"/>
    <col min="19" max="19" width="8.5703125" customWidth="1"/>
    <col min="20" max="20" width="11" customWidth="1"/>
    <col min="21" max="21" width="8.5703125" customWidth="1"/>
    <col min="22" max="22" width="19.5703125" customWidth="1"/>
    <col min="23" max="23" width="41.42578125" style="7" customWidth="1"/>
    <col min="24" max="24" width="28.85546875" style="98" customWidth="1"/>
    <col min="25" max="25" width="12.7109375" customWidth="1"/>
    <col min="26" max="26" width="7.140625" bestFit="1" customWidth="1"/>
    <col min="27" max="27" width="13.28515625" customWidth="1"/>
    <col min="28" max="28" width="7.140625" bestFit="1" customWidth="1"/>
    <col min="29" max="29" width="11.7109375" customWidth="1"/>
    <col min="30" max="30" width="11.42578125" customWidth="1"/>
    <col min="31" max="31" width="17.85546875" customWidth="1"/>
    <col min="32" max="32" width="18.5703125" customWidth="1"/>
    <col min="33" max="33" width="20.28515625" customWidth="1"/>
  </cols>
  <sheetData>
    <row r="1" spans="1:34" x14ac:dyDescent="0.25">
      <c r="A1" s="19"/>
      <c r="B1" s="21"/>
      <c r="C1" s="21"/>
      <c r="D1" s="27"/>
      <c r="E1" s="27"/>
      <c r="F1" s="87"/>
      <c r="G1" s="87"/>
      <c r="H1" s="87"/>
      <c r="I1" s="87"/>
      <c r="J1" s="87"/>
      <c r="K1" s="87"/>
      <c r="L1" s="28"/>
      <c r="M1" s="27"/>
      <c r="N1" s="21"/>
      <c r="O1" s="21"/>
      <c r="P1" s="23"/>
      <c r="Q1" s="23"/>
      <c r="R1" s="23"/>
      <c r="S1" s="23"/>
      <c r="T1" s="21"/>
      <c r="U1" s="21"/>
      <c r="V1" s="21"/>
      <c r="W1" s="21"/>
      <c r="X1" s="23"/>
      <c r="Y1" s="21"/>
      <c r="Z1" s="21"/>
      <c r="AA1" s="21"/>
      <c r="AB1" s="21"/>
      <c r="AC1" s="21"/>
      <c r="AD1" s="21"/>
      <c r="AE1" s="21"/>
      <c r="AF1" s="19"/>
      <c r="AG1" s="19"/>
      <c r="AH1" s="19"/>
    </row>
    <row r="2" spans="1:34" x14ac:dyDescent="0.25">
      <c r="A2" s="19"/>
      <c r="B2" s="21"/>
      <c r="C2" s="21"/>
      <c r="D2" s="27"/>
      <c r="E2" s="27"/>
      <c r="F2" s="87"/>
      <c r="G2" s="87"/>
      <c r="H2" s="87"/>
      <c r="I2" s="87"/>
      <c r="J2" s="87"/>
      <c r="K2" s="87"/>
      <c r="L2" s="28"/>
      <c r="M2" s="27"/>
      <c r="N2" s="21"/>
      <c r="O2" s="21"/>
      <c r="P2" s="23"/>
      <c r="Q2" s="23"/>
      <c r="R2" s="23"/>
      <c r="S2" s="23"/>
      <c r="T2" s="21"/>
      <c r="U2" s="21"/>
      <c r="V2" s="21"/>
      <c r="W2" s="21"/>
      <c r="X2" s="23"/>
      <c r="Y2" s="21"/>
      <c r="Z2" s="21"/>
      <c r="AA2" s="21"/>
      <c r="AB2" s="21"/>
      <c r="AC2" s="21"/>
      <c r="AD2" s="21"/>
      <c r="AE2" s="21"/>
      <c r="AF2" s="19"/>
      <c r="AG2" s="19"/>
      <c r="AH2" s="19"/>
    </row>
    <row r="3" spans="1:34" ht="50.25" customHeight="1" x14ac:dyDescent="0.25">
      <c r="A3" s="19"/>
      <c r="B3" s="21"/>
      <c r="C3" s="21"/>
      <c r="D3" s="27"/>
      <c r="E3" s="27"/>
      <c r="F3" s="157"/>
      <c r="G3" s="157"/>
      <c r="H3" s="157"/>
      <c r="I3" s="157"/>
      <c r="J3" s="161" t="s">
        <v>71</v>
      </c>
      <c r="K3" s="161"/>
      <c r="L3" s="161"/>
      <c r="M3" s="161"/>
      <c r="N3" s="161"/>
      <c r="O3" s="161"/>
      <c r="P3" s="161"/>
      <c r="Q3" s="161"/>
      <c r="R3" s="161"/>
      <c r="S3" s="161"/>
      <c r="T3" s="161"/>
      <c r="U3" s="161"/>
      <c r="V3" s="162"/>
      <c r="W3" s="157" t="s">
        <v>230</v>
      </c>
      <c r="X3" s="157"/>
      <c r="Y3" s="21"/>
      <c r="Z3" s="21"/>
      <c r="AA3" s="21"/>
      <c r="AB3" s="21"/>
      <c r="AC3" s="21"/>
      <c r="AD3" s="21"/>
      <c r="AE3" s="21"/>
      <c r="AF3" s="19"/>
      <c r="AG3" s="19"/>
      <c r="AH3" s="19"/>
    </row>
    <row r="4" spans="1:34" ht="28.5" customHeight="1" x14ac:dyDescent="0.25">
      <c r="A4" s="19"/>
      <c r="B4" s="21"/>
      <c r="C4" s="21"/>
      <c r="D4" s="27"/>
      <c r="E4" s="27"/>
      <c r="F4" s="157"/>
      <c r="G4" s="157"/>
      <c r="H4" s="157"/>
      <c r="I4" s="157"/>
      <c r="J4" s="163"/>
      <c r="K4" s="163"/>
      <c r="L4" s="163"/>
      <c r="M4" s="163"/>
      <c r="N4" s="163"/>
      <c r="O4" s="163"/>
      <c r="P4" s="163"/>
      <c r="Q4" s="163"/>
      <c r="R4" s="163"/>
      <c r="S4" s="163"/>
      <c r="T4" s="163"/>
      <c r="U4" s="163"/>
      <c r="V4" s="164"/>
      <c r="W4" s="157" t="s">
        <v>167</v>
      </c>
      <c r="X4" s="157"/>
      <c r="Y4" s="21"/>
      <c r="Z4" s="21"/>
      <c r="AA4" s="21"/>
      <c r="AB4" s="21"/>
      <c r="AC4" s="21"/>
      <c r="AD4" s="21"/>
      <c r="AE4" s="21"/>
      <c r="AF4" s="19"/>
      <c r="AG4" s="19"/>
      <c r="AH4" s="19"/>
    </row>
    <row r="5" spans="1:34" x14ac:dyDescent="0.25">
      <c r="A5" s="19"/>
      <c r="B5" s="21"/>
      <c r="C5" s="21"/>
      <c r="D5" s="27"/>
      <c r="E5" s="27"/>
      <c r="F5" s="87"/>
      <c r="G5" s="87"/>
      <c r="H5" s="87"/>
      <c r="I5" s="87"/>
      <c r="J5" s="87"/>
      <c r="K5" s="87"/>
      <c r="L5" s="29"/>
      <c r="M5" s="27"/>
      <c r="N5" s="21"/>
      <c r="O5" s="21"/>
      <c r="P5" s="23"/>
      <c r="Q5" s="23"/>
      <c r="R5" s="23"/>
      <c r="S5" s="23"/>
      <c r="T5" s="21"/>
      <c r="U5" s="21"/>
      <c r="V5" s="21"/>
      <c r="W5" s="21"/>
      <c r="X5" s="23"/>
      <c r="Y5" s="21"/>
      <c r="Z5" s="21"/>
      <c r="AA5" s="21"/>
      <c r="AB5" s="21"/>
      <c r="AC5" s="21"/>
      <c r="AD5" s="21"/>
      <c r="AE5" s="21"/>
      <c r="AF5" s="19"/>
      <c r="AG5" s="19"/>
      <c r="AH5" s="19"/>
    </row>
    <row r="6" spans="1:34" x14ac:dyDescent="0.25">
      <c r="A6" s="19"/>
      <c r="B6" s="30"/>
      <c r="C6" s="30"/>
      <c r="D6" s="31"/>
      <c r="E6" s="31"/>
      <c r="F6" s="32"/>
      <c r="G6" s="32"/>
      <c r="H6" s="32"/>
      <c r="I6" s="32"/>
      <c r="J6" s="32"/>
      <c r="K6" s="32"/>
      <c r="L6" s="33"/>
      <c r="M6" s="34"/>
      <c r="N6" s="34"/>
      <c r="O6" s="34"/>
      <c r="P6" s="35"/>
      <c r="Q6" s="35"/>
      <c r="R6" s="35"/>
      <c r="S6" s="35"/>
      <c r="T6" s="35"/>
      <c r="U6" s="35"/>
      <c r="V6" s="35"/>
      <c r="W6" s="22"/>
      <c r="X6" s="106"/>
      <c r="Y6" s="35"/>
      <c r="Z6" s="35"/>
      <c r="AA6" s="35"/>
      <c r="AB6" s="35"/>
      <c r="AC6" s="35"/>
      <c r="AD6" s="35"/>
      <c r="AE6" s="35"/>
      <c r="AF6" s="19"/>
      <c r="AG6" s="19"/>
      <c r="AH6" s="19"/>
    </row>
    <row r="7" spans="1:34" x14ac:dyDescent="0.25">
      <c r="A7" s="19"/>
      <c r="B7" s="21"/>
      <c r="C7" s="21"/>
      <c r="D7" s="21"/>
      <c r="E7" s="21"/>
      <c r="F7" s="44" t="s">
        <v>213</v>
      </c>
      <c r="G7" s="36"/>
      <c r="H7" s="36"/>
      <c r="I7" s="36"/>
      <c r="J7" s="36"/>
      <c r="K7" s="36"/>
      <c r="L7" s="21"/>
      <c r="M7" s="110" t="s">
        <v>85</v>
      </c>
      <c r="N7" s="94"/>
      <c r="O7" s="111">
        <v>43362</v>
      </c>
      <c r="P7" s="192"/>
      <c r="Q7" s="192"/>
      <c r="R7" s="192"/>
      <c r="S7" s="192"/>
      <c r="T7" s="192"/>
      <c r="U7" s="192"/>
      <c r="V7" s="192"/>
      <c r="W7" s="21"/>
      <c r="X7" s="23"/>
      <c r="Y7" s="37"/>
      <c r="Z7" s="37"/>
      <c r="AA7" s="37"/>
      <c r="AB7" s="37"/>
      <c r="AC7" s="37"/>
      <c r="AD7" s="37"/>
      <c r="AE7" s="37"/>
      <c r="AF7" s="19"/>
      <c r="AG7" s="19"/>
      <c r="AH7" s="19"/>
    </row>
    <row r="8" spans="1:34" x14ac:dyDescent="0.25">
      <c r="A8" s="19"/>
      <c r="B8" s="21"/>
      <c r="C8" s="21"/>
      <c r="D8" s="21"/>
      <c r="E8" s="21"/>
      <c r="F8" s="36"/>
      <c r="G8" s="36"/>
      <c r="H8" s="36"/>
      <c r="I8" s="36"/>
      <c r="J8" s="36"/>
      <c r="K8" s="36"/>
      <c r="L8" s="36"/>
      <c r="M8" s="38"/>
      <c r="N8" s="21"/>
      <c r="O8" s="21"/>
      <c r="P8" s="89"/>
      <c r="Q8" s="89"/>
      <c r="R8" s="89"/>
      <c r="S8" s="89"/>
      <c r="T8" s="89"/>
      <c r="U8" s="89"/>
      <c r="V8" s="89"/>
      <c r="W8" s="24"/>
      <c r="X8" s="23"/>
      <c r="Y8" s="37"/>
      <c r="Z8" s="37"/>
      <c r="AA8" s="37"/>
      <c r="AB8" s="37"/>
      <c r="AC8" s="37"/>
      <c r="AD8" s="37"/>
      <c r="AE8" s="37"/>
      <c r="AF8" s="19"/>
      <c r="AG8" s="19"/>
      <c r="AH8" s="19"/>
    </row>
    <row r="9" spans="1:34" ht="25.5" customHeight="1" x14ac:dyDescent="0.25">
      <c r="A9" s="19"/>
      <c r="B9" s="21"/>
      <c r="C9" s="21"/>
      <c r="D9" s="23"/>
      <c r="E9" s="21"/>
      <c r="F9" s="39"/>
      <c r="G9" s="158"/>
      <c r="H9" s="158"/>
      <c r="I9" s="158"/>
      <c r="J9" s="158" t="s">
        <v>8</v>
      </c>
      <c r="K9" s="158"/>
      <c r="L9" s="159" t="s">
        <v>72</v>
      </c>
      <c r="M9" s="160"/>
      <c r="N9" s="40"/>
      <c r="O9" s="40"/>
      <c r="P9" s="21"/>
      <c r="Q9" s="21"/>
      <c r="R9" s="21"/>
      <c r="S9" s="21"/>
      <c r="T9" s="21"/>
      <c r="U9" s="24"/>
      <c r="V9" s="24"/>
      <c r="W9" s="21"/>
      <c r="X9" s="95"/>
      <c r="Y9" s="37"/>
      <c r="Z9" s="37"/>
      <c r="AA9" s="37"/>
      <c r="AB9" s="37"/>
      <c r="AC9" s="25"/>
      <c r="AD9" s="21"/>
      <c r="AE9" s="21"/>
      <c r="AF9" s="19"/>
      <c r="AG9" s="19"/>
      <c r="AH9" s="19"/>
    </row>
    <row r="10" spans="1:34" ht="27" customHeight="1" x14ac:dyDescent="0.25">
      <c r="A10" s="19"/>
      <c r="B10" s="21"/>
      <c r="C10" s="21"/>
      <c r="D10" s="23"/>
      <c r="E10" s="21"/>
      <c r="F10" s="93" t="s">
        <v>164</v>
      </c>
      <c r="G10" s="165"/>
      <c r="H10" s="166"/>
      <c r="I10" s="167"/>
      <c r="J10" s="168"/>
      <c r="K10" s="169"/>
      <c r="L10" s="170"/>
      <c r="M10" s="171"/>
      <c r="N10" s="21"/>
      <c r="O10" s="21"/>
      <c r="P10" s="140"/>
      <c r="Q10" s="140"/>
      <c r="R10" s="140"/>
      <c r="S10" s="140"/>
      <c r="T10" s="140"/>
      <c r="U10" s="24"/>
      <c r="V10" s="24"/>
      <c r="W10" s="21"/>
      <c r="X10" s="95"/>
      <c r="Y10" s="37"/>
      <c r="Z10" s="37"/>
      <c r="AA10" s="37"/>
      <c r="AB10" s="37"/>
      <c r="AC10" s="25"/>
      <c r="AD10" s="21"/>
      <c r="AE10" s="21"/>
      <c r="AF10" s="19"/>
      <c r="AG10" s="19"/>
      <c r="AH10" s="19"/>
    </row>
    <row r="11" spans="1:34" ht="27" customHeight="1" x14ac:dyDescent="0.25">
      <c r="A11" s="19"/>
      <c r="B11" s="21"/>
      <c r="C11" s="21"/>
      <c r="D11" s="23"/>
      <c r="E11" s="21"/>
      <c r="F11" s="93" t="s">
        <v>165</v>
      </c>
      <c r="G11" s="165"/>
      <c r="H11" s="166"/>
      <c r="I11" s="167"/>
      <c r="J11" s="168"/>
      <c r="K11" s="169"/>
      <c r="L11" s="170"/>
      <c r="M11" s="171"/>
      <c r="N11" s="21"/>
      <c r="O11" s="21"/>
      <c r="P11" s="140"/>
      <c r="Q11" s="140"/>
      <c r="R11" s="140"/>
      <c r="S11" s="140"/>
      <c r="T11" s="140"/>
      <c r="U11" s="24"/>
      <c r="V11" s="24"/>
      <c r="W11" s="21"/>
      <c r="X11" s="95"/>
      <c r="Y11" s="37"/>
      <c r="Z11" s="37"/>
      <c r="AA11" s="37"/>
      <c r="AB11" s="37"/>
      <c r="AC11" s="25"/>
      <c r="AD11" s="21"/>
      <c r="AE11" s="21"/>
      <c r="AF11" s="19"/>
      <c r="AG11" s="19"/>
      <c r="AH11" s="19"/>
    </row>
    <row r="12" spans="1:34" ht="27" customHeight="1" x14ac:dyDescent="0.25">
      <c r="A12" s="19"/>
      <c r="B12" s="21"/>
      <c r="C12" s="21"/>
      <c r="D12" s="23"/>
      <c r="E12" s="21"/>
      <c r="F12" s="93" t="s">
        <v>9</v>
      </c>
      <c r="G12" s="165"/>
      <c r="H12" s="166"/>
      <c r="I12" s="166"/>
      <c r="J12" s="166"/>
      <c r="K12" s="167"/>
      <c r="L12" s="170"/>
      <c r="M12" s="171"/>
      <c r="N12" s="21"/>
      <c r="O12" s="21"/>
      <c r="P12" s="140"/>
      <c r="Q12" s="140"/>
      <c r="R12" s="140"/>
      <c r="S12" s="140"/>
      <c r="T12" s="140"/>
      <c r="U12" s="24"/>
      <c r="V12" s="24"/>
      <c r="W12" s="21"/>
      <c r="X12" s="95"/>
      <c r="Y12" s="37"/>
      <c r="Z12" s="37"/>
      <c r="AA12" s="37"/>
      <c r="AB12" s="37"/>
      <c r="AC12" s="25"/>
      <c r="AD12" s="21"/>
      <c r="AE12" s="21"/>
      <c r="AF12" s="19"/>
      <c r="AG12" s="19"/>
      <c r="AH12" s="19"/>
    </row>
    <row r="13" spans="1:34" x14ac:dyDescent="0.25">
      <c r="A13" s="19"/>
      <c r="B13" s="19"/>
      <c r="C13" s="19"/>
      <c r="D13" s="19"/>
      <c r="E13" s="19"/>
      <c r="F13" s="19"/>
      <c r="G13" s="19"/>
      <c r="H13" s="19"/>
      <c r="I13" s="20"/>
      <c r="J13" s="20"/>
      <c r="K13" s="20"/>
      <c r="L13" s="20"/>
      <c r="M13" s="20"/>
      <c r="N13" s="20"/>
      <c r="O13" s="20"/>
      <c r="P13" s="20"/>
      <c r="Q13" s="20"/>
      <c r="R13" s="19"/>
      <c r="S13" s="19"/>
      <c r="T13" s="19"/>
      <c r="U13" s="19"/>
      <c r="V13" s="19"/>
      <c r="W13" s="20"/>
      <c r="X13" s="96"/>
      <c r="Y13" s="19"/>
      <c r="Z13" s="19"/>
      <c r="AA13" s="19"/>
      <c r="AB13" s="19"/>
      <c r="AC13" s="19"/>
      <c r="AD13" s="19"/>
      <c r="AE13" s="19"/>
      <c r="AF13" s="19"/>
      <c r="AG13" s="19"/>
      <c r="AH13" s="19"/>
    </row>
    <row r="14" spans="1:34" ht="60.75" customHeight="1" x14ac:dyDescent="0.25">
      <c r="A14" s="19"/>
      <c r="B14" s="19"/>
      <c r="C14" s="19"/>
      <c r="D14" s="19"/>
      <c r="E14" s="19"/>
      <c r="F14" s="189" t="s">
        <v>214</v>
      </c>
      <c r="G14" s="189"/>
      <c r="H14" s="189"/>
      <c r="I14" s="189"/>
      <c r="J14" s="189"/>
      <c r="K14" s="189"/>
      <c r="L14" s="20"/>
      <c r="M14" s="20"/>
      <c r="N14" s="20"/>
      <c r="O14" s="20"/>
      <c r="P14" s="20"/>
      <c r="Q14" s="20"/>
      <c r="R14" s="19"/>
      <c r="S14" s="19"/>
      <c r="T14" s="19"/>
      <c r="U14" s="19"/>
      <c r="V14" s="19"/>
      <c r="W14" s="20"/>
      <c r="X14" s="96"/>
      <c r="Y14" s="19"/>
      <c r="Z14" s="19"/>
      <c r="AA14" s="19"/>
      <c r="AB14" s="19"/>
      <c r="AC14" s="19"/>
      <c r="AD14" s="19"/>
      <c r="AE14" s="19"/>
      <c r="AF14" s="19"/>
      <c r="AG14" s="19"/>
      <c r="AH14" s="19"/>
    </row>
    <row r="15" spans="1:34" ht="15.75" thickBot="1" x14ac:dyDescent="0.3">
      <c r="A15" s="19"/>
      <c r="B15" s="19"/>
      <c r="C15" s="19"/>
      <c r="D15" s="19"/>
      <c r="E15" s="19"/>
      <c r="F15" s="19"/>
      <c r="G15" s="19"/>
      <c r="H15" s="19"/>
      <c r="I15" s="20"/>
      <c r="J15" s="20"/>
      <c r="K15" s="20"/>
      <c r="L15" s="20"/>
      <c r="M15" s="20"/>
      <c r="N15" s="20"/>
      <c r="O15" s="20"/>
      <c r="P15" s="20"/>
      <c r="Q15" s="20"/>
      <c r="R15" s="19"/>
      <c r="S15" s="19"/>
      <c r="T15" s="19"/>
      <c r="U15" s="19"/>
      <c r="V15" s="19"/>
      <c r="W15" s="20"/>
      <c r="X15" s="96"/>
      <c r="Y15" s="19"/>
      <c r="Z15" s="19"/>
      <c r="AA15" s="19"/>
      <c r="AB15" s="19"/>
      <c r="AC15" s="19"/>
      <c r="AD15" s="19"/>
      <c r="AE15" s="19"/>
      <c r="AF15" s="19"/>
      <c r="AG15" s="19"/>
      <c r="AH15" s="19"/>
    </row>
    <row r="16" spans="1:34" s="1" customFormat="1" ht="39" customHeight="1" x14ac:dyDescent="0.25">
      <c r="A16" s="183"/>
      <c r="B16" s="184" t="s">
        <v>0</v>
      </c>
      <c r="C16" s="178" t="s">
        <v>99</v>
      </c>
      <c r="D16" s="178" t="s">
        <v>13</v>
      </c>
      <c r="E16" s="178" t="s">
        <v>1</v>
      </c>
      <c r="F16" s="174" t="s">
        <v>6</v>
      </c>
      <c r="G16" s="174" t="s">
        <v>3</v>
      </c>
      <c r="H16" s="178" t="s">
        <v>2</v>
      </c>
      <c r="I16" s="174" t="s">
        <v>14</v>
      </c>
      <c r="J16" s="174" t="s">
        <v>15</v>
      </c>
      <c r="K16" s="174" t="s">
        <v>74</v>
      </c>
      <c r="L16" s="174" t="s">
        <v>27</v>
      </c>
      <c r="M16" s="145" t="s">
        <v>33</v>
      </c>
      <c r="N16" s="175" t="s">
        <v>32</v>
      </c>
      <c r="O16" s="175"/>
      <c r="P16" s="174" t="s">
        <v>87</v>
      </c>
      <c r="Q16" s="174"/>
      <c r="R16" s="174"/>
      <c r="S16" s="174"/>
      <c r="T16" s="174"/>
      <c r="U16" s="174"/>
      <c r="V16" s="174"/>
      <c r="W16" s="155" t="s">
        <v>81</v>
      </c>
      <c r="X16" s="150" t="s">
        <v>82</v>
      </c>
      <c r="Y16" s="150" t="s">
        <v>42</v>
      </c>
      <c r="Z16" s="150"/>
      <c r="AA16" s="150"/>
      <c r="AB16" s="150"/>
      <c r="AC16" s="150"/>
      <c r="AD16" s="150"/>
      <c r="AE16" s="150"/>
      <c r="AF16" s="155" t="s">
        <v>81</v>
      </c>
      <c r="AG16" s="141" t="s">
        <v>82</v>
      </c>
      <c r="AH16" s="25"/>
    </row>
    <row r="17" spans="1:34" s="1" customFormat="1" ht="77.25" customHeight="1" x14ac:dyDescent="0.25">
      <c r="A17" s="183"/>
      <c r="B17" s="185"/>
      <c r="C17" s="179"/>
      <c r="D17" s="179"/>
      <c r="E17" s="179"/>
      <c r="F17" s="176"/>
      <c r="G17" s="176"/>
      <c r="H17" s="179"/>
      <c r="I17" s="176"/>
      <c r="J17" s="176"/>
      <c r="K17" s="176"/>
      <c r="L17" s="176"/>
      <c r="M17" s="146"/>
      <c r="N17" s="148" t="s">
        <v>73</v>
      </c>
      <c r="O17" s="148" t="s">
        <v>88</v>
      </c>
      <c r="P17" s="172" t="s">
        <v>75</v>
      </c>
      <c r="Q17" s="172" t="s">
        <v>76</v>
      </c>
      <c r="R17" s="172" t="s">
        <v>77</v>
      </c>
      <c r="S17" s="172" t="s">
        <v>78</v>
      </c>
      <c r="T17" s="181" t="s">
        <v>28</v>
      </c>
      <c r="U17" s="153" t="s">
        <v>29</v>
      </c>
      <c r="V17" s="153" t="s">
        <v>30</v>
      </c>
      <c r="W17" s="156"/>
      <c r="X17" s="151"/>
      <c r="Y17" s="172" t="s">
        <v>75</v>
      </c>
      <c r="Z17" s="172" t="s">
        <v>76</v>
      </c>
      <c r="AA17" s="172" t="s">
        <v>77</v>
      </c>
      <c r="AB17" s="172" t="s">
        <v>78</v>
      </c>
      <c r="AC17" s="181" t="s">
        <v>28</v>
      </c>
      <c r="AD17" s="153" t="s">
        <v>29</v>
      </c>
      <c r="AE17" s="153" t="s">
        <v>30</v>
      </c>
      <c r="AF17" s="156"/>
      <c r="AG17" s="142"/>
      <c r="AH17" s="25"/>
    </row>
    <row r="18" spans="1:34" s="42" customFormat="1" ht="31.5" customHeight="1" x14ac:dyDescent="0.25">
      <c r="A18" s="183"/>
      <c r="B18" s="186"/>
      <c r="C18" s="180"/>
      <c r="D18" s="180"/>
      <c r="E18" s="180"/>
      <c r="F18" s="177"/>
      <c r="G18" s="177"/>
      <c r="H18" s="180"/>
      <c r="I18" s="177"/>
      <c r="J18" s="177"/>
      <c r="K18" s="177"/>
      <c r="L18" s="177"/>
      <c r="M18" s="147"/>
      <c r="N18" s="149"/>
      <c r="O18" s="149"/>
      <c r="P18" s="173"/>
      <c r="Q18" s="173"/>
      <c r="R18" s="173"/>
      <c r="S18" s="173"/>
      <c r="T18" s="182"/>
      <c r="U18" s="154"/>
      <c r="V18" s="154"/>
      <c r="W18" s="156"/>
      <c r="X18" s="152"/>
      <c r="Y18" s="173"/>
      <c r="Z18" s="173"/>
      <c r="AA18" s="173"/>
      <c r="AB18" s="173"/>
      <c r="AC18" s="182"/>
      <c r="AD18" s="154"/>
      <c r="AE18" s="154"/>
      <c r="AF18" s="156"/>
      <c r="AG18" s="143"/>
      <c r="AH18" s="41"/>
    </row>
    <row r="19" spans="1:34" ht="57.75" customHeight="1" x14ac:dyDescent="0.25">
      <c r="A19" s="90"/>
      <c r="B19" s="82">
        <v>1</v>
      </c>
      <c r="C19" s="72" t="s">
        <v>229</v>
      </c>
      <c r="D19" s="91" t="s">
        <v>168</v>
      </c>
      <c r="E19" s="91" t="s">
        <v>100</v>
      </c>
      <c r="F19" s="91" t="s">
        <v>7</v>
      </c>
      <c r="G19" s="91" t="s">
        <v>5</v>
      </c>
      <c r="H19" s="85">
        <v>4</v>
      </c>
      <c r="I19" s="10" t="str">
        <f>VLOOKUP(H19,'AA-IA'!$C$7:$G$29,2,FALSE)</f>
        <v>Consumo de equipo de protección personal.</v>
      </c>
      <c r="J19" s="10" t="str">
        <f>VLOOKUP(H19,'AA-IA'!$C$7:$G$29,3,FALSE)</f>
        <v>• Agotamiento de RRNN</v>
      </c>
      <c r="K19" s="18" t="s">
        <v>45</v>
      </c>
      <c r="L19" s="66" t="str">
        <f>VLOOKUP(H19,'AA-IA'!$C$7:$G$29,4,FALSE)</f>
        <v>----</v>
      </c>
      <c r="M19" s="18" t="str">
        <f>VLOOKUP(H19,'AA-IA'!$C$7:$G$29,5,FALSE)</f>
        <v>ENTRADA</v>
      </c>
      <c r="N19" s="18" t="s">
        <v>37</v>
      </c>
      <c r="O19" s="18" t="s">
        <v>41</v>
      </c>
      <c r="P19" s="88">
        <v>2</v>
      </c>
      <c r="Q19" s="88">
        <v>1</v>
      </c>
      <c r="R19" s="88">
        <v>0</v>
      </c>
      <c r="S19" s="88">
        <v>0</v>
      </c>
      <c r="T19" s="68">
        <f t="shared" ref="T19" si="0">SUM(P19:S19)</f>
        <v>3</v>
      </c>
      <c r="U19" s="69" t="str">
        <f t="shared" ref="U19:U36" si="1">IF(AND(T19&gt;=0,T19&lt;=6),"BAJO",IF(AND(T19&gt;=7,T19&lt;9),"MEDIO",IF(T19&gt;=9,"ALTO","")))</f>
        <v>BAJO</v>
      </c>
      <c r="V19" s="18" t="str">
        <f t="shared" ref="V19:V36" si="2">IF(T19&lt;=8,"NO SIGNIFICATIVO", "SIGNIFICATIVO")</f>
        <v>NO SIGNIFICATIVO</v>
      </c>
      <c r="W19" s="18" t="s">
        <v>145</v>
      </c>
      <c r="X19" s="18" t="s">
        <v>86</v>
      </c>
      <c r="Y19" s="88">
        <v>2</v>
      </c>
      <c r="Z19" s="88">
        <v>0</v>
      </c>
      <c r="AA19" s="88">
        <v>0</v>
      </c>
      <c r="AB19" s="88">
        <v>0</v>
      </c>
      <c r="AC19" s="88">
        <f t="shared" ref="AC19" si="3">SUM(Y19:AB19)</f>
        <v>2</v>
      </c>
      <c r="AD19" s="85" t="str">
        <f t="shared" ref="AD19:AD36" si="4">IF(AND(AC19&gt;=0,AC19&lt;=6),"BAJO",IF(AND(AC19&gt;=7,AC19&lt;=9),"MEDIO",IF(AC19&gt;=9,"ALTO","")))</f>
        <v>BAJO</v>
      </c>
      <c r="AE19" s="18" t="str">
        <f t="shared" ref="AE19:AE36" si="5">IF(AC19&lt;=8,"NO SIGNIFICATIVO", "SIGNIFICATIVO")</f>
        <v>NO SIGNIFICATIVO</v>
      </c>
      <c r="AF19" s="187" t="s">
        <v>141</v>
      </c>
      <c r="AG19" s="187"/>
      <c r="AH19" s="19"/>
    </row>
    <row r="20" spans="1:34" s="51" customFormat="1" ht="66.75" customHeight="1" x14ac:dyDescent="0.25">
      <c r="A20" s="50"/>
      <c r="B20" s="86">
        <v>2</v>
      </c>
      <c r="C20" s="72" t="s">
        <v>229</v>
      </c>
      <c r="D20" s="91" t="s">
        <v>168</v>
      </c>
      <c r="E20" s="91" t="s">
        <v>100</v>
      </c>
      <c r="F20" s="91" t="s">
        <v>7</v>
      </c>
      <c r="G20" s="91" t="s">
        <v>5</v>
      </c>
      <c r="H20" s="85">
        <v>5</v>
      </c>
      <c r="I20" s="10" t="str">
        <f>VLOOKUP(H20,'AA-IA'!$C$7:$G$29,2,FALSE)</f>
        <v>Consumo de hidrocarburos.</v>
      </c>
      <c r="J20" s="10" t="str">
        <f>VLOOKUP(H20,'AA-IA'!$C$7:$G$29,3,FALSE)</f>
        <v>• Agotamiento de RRNN</v>
      </c>
      <c r="K20" s="91" t="s">
        <v>45</v>
      </c>
      <c r="L20" s="66" t="str">
        <f>VLOOKUP(H20,'AA-IA'!$C$7:$G$29,4,FALSE)</f>
        <v>D.S. N° 032-2002-EM, Aprueban "Glosario, Siglas y Abreviaturas del Subsector Hidrocarburos"</v>
      </c>
      <c r="M20" s="18" t="str">
        <f>VLOOKUP(H20,'AA-IA'!$C$7:$G$29,5,FALSE)</f>
        <v>ENTRADA</v>
      </c>
      <c r="N20" s="84" t="s">
        <v>37</v>
      </c>
      <c r="O20" s="84" t="s">
        <v>135</v>
      </c>
      <c r="P20" s="84">
        <v>3</v>
      </c>
      <c r="Q20" s="84">
        <v>1</v>
      </c>
      <c r="R20" s="84">
        <v>0</v>
      </c>
      <c r="S20" s="84">
        <v>1</v>
      </c>
      <c r="T20" s="84">
        <f>SUM(P20:S20)</f>
        <v>5</v>
      </c>
      <c r="U20" s="69" t="str">
        <f t="shared" si="1"/>
        <v>BAJO</v>
      </c>
      <c r="V20" s="18" t="str">
        <f t="shared" si="2"/>
        <v>NO SIGNIFICATIVO</v>
      </c>
      <c r="W20" s="84" t="s">
        <v>231</v>
      </c>
      <c r="X20" s="105" t="s">
        <v>227</v>
      </c>
      <c r="Y20" s="84">
        <v>3</v>
      </c>
      <c r="Z20" s="84">
        <v>0</v>
      </c>
      <c r="AA20" s="84">
        <v>0</v>
      </c>
      <c r="AB20" s="84">
        <v>0</v>
      </c>
      <c r="AC20" s="84">
        <f>SUM(Y20:AB20)</f>
        <v>3</v>
      </c>
      <c r="AD20" s="108" t="str">
        <f t="shared" si="4"/>
        <v>BAJO</v>
      </c>
      <c r="AE20" s="18" t="str">
        <f t="shared" si="5"/>
        <v>NO SIGNIFICATIVO</v>
      </c>
      <c r="AF20" s="187" t="s">
        <v>141</v>
      </c>
      <c r="AG20" s="187"/>
    </row>
    <row r="21" spans="1:34" s="51" customFormat="1" ht="93" customHeight="1" x14ac:dyDescent="0.25">
      <c r="A21" s="50"/>
      <c r="B21" s="86">
        <v>3</v>
      </c>
      <c r="C21" s="72" t="s">
        <v>229</v>
      </c>
      <c r="D21" s="91" t="s">
        <v>168</v>
      </c>
      <c r="E21" s="91" t="s">
        <v>100</v>
      </c>
      <c r="F21" s="91" t="s">
        <v>7</v>
      </c>
      <c r="G21" s="91" t="s">
        <v>5</v>
      </c>
      <c r="H21" s="85">
        <v>9</v>
      </c>
      <c r="I21" s="10" t="str">
        <f>VLOOKUP(H21,'AA-IA'!$C$7:$G$29,2,FALSE)</f>
        <v>Generación de agua residual doméstica.</v>
      </c>
      <c r="J21" s="10" t="str">
        <f>VLOOKUP(H21,'AA-IA'!$C$7:$G$29,3,FALSE)</f>
        <v>• Contaminación al suelo
• Contaminación al agua
• Afectación a la fauna</v>
      </c>
      <c r="K21" s="91" t="s">
        <v>45</v>
      </c>
      <c r="L21" s="66" t="str">
        <f>VLOOKUP(H21,'AA-IA'!$C$7:$G$29,4,FALSE)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21" s="18" t="str">
        <f>VLOOKUP(H21,'AA-IA'!$C$7:$G$29,5,FALSE)</f>
        <v>SALIDA</v>
      </c>
      <c r="N21" s="84" t="s">
        <v>37</v>
      </c>
      <c r="O21" s="84" t="s">
        <v>135</v>
      </c>
      <c r="P21" s="84">
        <v>3</v>
      </c>
      <c r="Q21" s="84">
        <v>1</v>
      </c>
      <c r="R21" s="84">
        <v>1</v>
      </c>
      <c r="S21" s="84">
        <v>1</v>
      </c>
      <c r="T21" s="84">
        <f>SUM(P21:S21)</f>
        <v>6</v>
      </c>
      <c r="U21" s="69" t="str">
        <f t="shared" si="1"/>
        <v>BAJO</v>
      </c>
      <c r="V21" s="18" t="str">
        <f t="shared" si="2"/>
        <v>NO SIGNIFICATIVO</v>
      </c>
      <c r="W21" s="84" t="s">
        <v>232</v>
      </c>
      <c r="X21" s="105" t="s">
        <v>226</v>
      </c>
      <c r="Y21" s="84">
        <v>3</v>
      </c>
      <c r="Z21" s="84">
        <v>0</v>
      </c>
      <c r="AA21" s="84">
        <v>0</v>
      </c>
      <c r="AB21" s="84">
        <v>0</v>
      </c>
      <c r="AC21" s="84">
        <f>SUM(Y21:AB21)</f>
        <v>3</v>
      </c>
      <c r="AD21" s="108" t="str">
        <f t="shared" si="4"/>
        <v>BAJO</v>
      </c>
      <c r="AE21" s="18" t="str">
        <f t="shared" si="5"/>
        <v>NO SIGNIFICATIVO</v>
      </c>
      <c r="AF21" s="187" t="s">
        <v>141</v>
      </c>
      <c r="AG21" s="187"/>
    </row>
    <row r="22" spans="1:34" s="51" customFormat="1" ht="66.75" customHeight="1" x14ac:dyDescent="0.25">
      <c r="A22" s="50"/>
      <c r="B22" s="86">
        <v>4</v>
      </c>
      <c r="C22" s="72" t="s">
        <v>229</v>
      </c>
      <c r="D22" s="91" t="s">
        <v>168</v>
      </c>
      <c r="E22" s="91" t="s">
        <v>100</v>
      </c>
      <c r="F22" s="91" t="s">
        <v>7</v>
      </c>
      <c r="G22" s="91" t="s">
        <v>5</v>
      </c>
      <c r="H22" s="85">
        <v>11</v>
      </c>
      <c r="I22" s="10" t="str">
        <f>VLOOKUP(H22,'AA-IA'!$C$7:$G$29,2,FALSE)</f>
        <v>Emisión de gases de combustión.</v>
      </c>
      <c r="J22" s="10" t="str">
        <f>VLOOKUP(H22,'AA-IA'!$C$7:$G$29,3,FALSE)</f>
        <v>• Contaminación al aire</v>
      </c>
      <c r="K22" s="91" t="s">
        <v>45</v>
      </c>
      <c r="L22" s="66" t="str">
        <f>VLOOKUP(H22,'AA-IA'!$C$7:$G$29,4,FALSE)</f>
        <v>D.S. N° 003-2008-MINAM, Aprueban los Estandares Nacionales de Calidad Ambiental para Aire</v>
      </c>
      <c r="M22" s="18" t="str">
        <f>VLOOKUP(H22,'AA-IA'!$C$7:$G$29,5,FALSE)</f>
        <v>SALIDA</v>
      </c>
      <c r="N22" s="84" t="s">
        <v>37</v>
      </c>
      <c r="O22" s="84" t="s">
        <v>135</v>
      </c>
      <c r="P22" s="84">
        <v>3</v>
      </c>
      <c r="Q22" s="84">
        <v>1</v>
      </c>
      <c r="R22" s="84">
        <v>1</v>
      </c>
      <c r="S22" s="84">
        <v>1</v>
      </c>
      <c r="T22" s="84">
        <f t="shared" ref="T22:T36" si="6">SUM(P22:S22)</f>
        <v>6</v>
      </c>
      <c r="U22" s="69" t="str">
        <f t="shared" si="1"/>
        <v>BAJO</v>
      </c>
      <c r="V22" s="18" t="str">
        <f t="shared" si="2"/>
        <v>NO SIGNIFICATIVO</v>
      </c>
      <c r="W22" s="84" t="s">
        <v>231</v>
      </c>
      <c r="X22" s="105" t="s">
        <v>227</v>
      </c>
      <c r="Y22" s="84">
        <v>3</v>
      </c>
      <c r="Z22" s="84">
        <v>0</v>
      </c>
      <c r="AA22" s="84">
        <v>0</v>
      </c>
      <c r="AB22" s="84">
        <v>0</v>
      </c>
      <c r="AC22" s="84">
        <f t="shared" ref="AC22:AC27" si="7">SUM(Y22:AB22)</f>
        <v>3</v>
      </c>
      <c r="AD22" s="108" t="str">
        <f t="shared" si="4"/>
        <v>BAJO</v>
      </c>
      <c r="AE22" s="18" t="str">
        <f t="shared" si="5"/>
        <v>NO SIGNIFICATIVO</v>
      </c>
      <c r="AF22" s="187" t="s">
        <v>141</v>
      </c>
      <c r="AG22" s="187"/>
    </row>
    <row r="23" spans="1:34" s="51" customFormat="1" ht="61.5" customHeight="1" x14ac:dyDescent="0.25">
      <c r="A23" s="50"/>
      <c r="B23" s="86">
        <v>5</v>
      </c>
      <c r="C23" s="72" t="s">
        <v>229</v>
      </c>
      <c r="D23" s="91" t="s">
        <v>168</v>
      </c>
      <c r="E23" s="91" t="s">
        <v>100</v>
      </c>
      <c r="F23" s="91" t="s">
        <v>7</v>
      </c>
      <c r="G23" s="91" t="s">
        <v>5</v>
      </c>
      <c r="H23" s="85">
        <v>14</v>
      </c>
      <c r="I23" s="10" t="str">
        <f>VLOOKUP(H23,'AA-IA'!$C$7:$G$29,2,FALSE)</f>
        <v>Generación de ruido.</v>
      </c>
      <c r="J23" s="10" t="str">
        <f>VLOOKUP(H23,'AA-IA'!$C$7:$G$29,3,FALSE)</f>
        <v>• Contaminación al Suelo
• Contaminación al agua
• Contaminación al aire</v>
      </c>
      <c r="K23" s="91" t="s">
        <v>45</v>
      </c>
      <c r="L23" s="66" t="str">
        <f>VLOOKUP(H23,'AA-IA'!$C$7:$G$29,4,FALSE)</f>
        <v>D.S. Nº 085-2003-PCM, Aprueban el reglamento de estándares nacionales de calidad ambiental para ruido</v>
      </c>
      <c r="M23" s="18" t="str">
        <f>VLOOKUP(H23,'AA-IA'!$C$7:$G$29,5,FALSE)</f>
        <v>SALIDA</v>
      </c>
      <c r="N23" s="84" t="s">
        <v>37</v>
      </c>
      <c r="O23" s="84" t="s">
        <v>135</v>
      </c>
      <c r="P23" s="84">
        <v>3</v>
      </c>
      <c r="Q23" s="84">
        <v>1</v>
      </c>
      <c r="R23" s="84">
        <v>1</v>
      </c>
      <c r="S23" s="84">
        <v>1</v>
      </c>
      <c r="T23" s="84">
        <f t="shared" si="6"/>
        <v>6</v>
      </c>
      <c r="U23" s="69" t="str">
        <f t="shared" si="1"/>
        <v>BAJO</v>
      </c>
      <c r="V23" s="18" t="str">
        <f t="shared" si="2"/>
        <v>NO SIGNIFICATIVO</v>
      </c>
      <c r="W23" s="84" t="s">
        <v>231</v>
      </c>
      <c r="X23" s="105" t="s">
        <v>227</v>
      </c>
      <c r="Y23" s="84">
        <v>3</v>
      </c>
      <c r="Z23" s="84">
        <v>0</v>
      </c>
      <c r="AA23" s="84">
        <v>0</v>
      </c>
      <c r="AB23" s="84">
        <v>0</v>
      </c>
      <c r="AC23" s="84">
        <f t="shared" si="7"/>
        <v>3</v>
      </c>
      <c r="AD23" s="108" t="str">
        <f t="shared" si="4"/>
        <v>BAJO</v>
      </c>
      <c r="AE23" s="18" t="str">
        <f t="shared" si="5"/>
        <v>NO SIGNIFICATIVO</v>
      </c>
      <c r="AF23" s="187" t="s">
        <v>141</v>
      </c>
      <c r="AG23" s="187"/>
    </row>
    <row r="24" spans="1:34" s="51" customFormat="1" ht="96" customHeight="1" x14ac:dyDescent="0.25">
      <c r="A24" s="50"/>
      <c r="B24" s="82">
        <v>6</v>
      </c>
      <c r="C24" s="72" t="s">
        <v>229</v>
      </c>
      <c r="D24" s="91" t="s">
        <v>168</v>
      </c>
      <c r="E24" s="91" t="s">
        <v>100</v>
      </c>
      <c r="F24" s="91" t="s">
        <v>7</v>
      </c>
      <c r="G24" s="91" t="s">
        <v>5</v>
      </c>
      <c r="H24" s="85">
        <v>15</v>
      </c>
      <c r="I24" s="10" t="str">
        <f>VLOOKUP(H24,'AA-IA'!$C$7:$G$29,2,FALSE)</f>
        <v>Generación de residuos no peligrosos.</v>
      </c>
      <c r="J24" s="10" t="str">
        <f>VLOOKUP(H24,'AA-IA'!$C$7:$G$29,3,FALSE)</f>
        <v>• Contaminación al aire
• Contaminación al agua
• Contaminación al suelo
• Afectación a la Fauna</v>
      </c>
      <c r="K24" s="91" t="s">
        <v>45</v>
      </c>
      <c r="L24" s="66" t="str">
        <f>VLOOKUP(H24,'AA-IA'!$C$7:$G$29,4,FALSE)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24" s="18" t="str">
        <f>VLOOKUP(H24,'AA-IA'!$C$7:$G$29,5,FALSE)</f>
        <v>SALIDA</v>
      </c>
      <c r="N24" s="84" t="s">
        <v>37</v>
      </c>
      <c r="O24" s="84" t="s">
        <v>135</v>
      </c>
      <c r="P24" s="84">
        <v>2</v>
      </c>
      <c r="Q24" s="84">
        <v>1</v>
      </c>
      <c r="R24" s="84">
        <v>1</v>
      </c>
      <c r="S24" s="84">
        <v>1</v>
      </c>
      <c r="T24" s="84">
        <f t="shared" si="6"/>
        <v>5</v>
      </c>
      <c r="U24" s="69" t="str">
        <f t="shared" si="1"/>
        <v>BAJO</v>
      </c>
      <c r="V24" s="18" t="str">
        <f t="shared" si="2"/>
        <v>NO SIGNIFICATIVO</v>
      </c>
      <c r="W24" s="84" t="s">
        <v>233</v>
      </c>
      <c r="X24" s="105" t="s">
        <v>226</v>
      </c>
      <c r="Y24" s="84">
        <v>2</v>
      </c>
      <c r="Z24" s="84">
        <v>1</v>
      </c>
      <c r="AA24" s="84">
        <v>0</v>
      </c>
      <c r="AB24" s="84">
        <v>0</v>
      </c>
      <c r="AC24" s="84">
        <f t="shared" si="7"/>
        <v>3</v>
      </c>
      <c r="AD24" s="108" t="str">
        <f t="shared" si="4"/>
        <v>BAJO</v>
      </c>
      <c r="AE24" s="18" t="str">
        <f t="shared" si="5"/>
        <v>NO SIGNIFICATIVO</v>
      </c>
      <c r="AF24" s="187" t="s">
        <v>141</v>
      </c>
      <c r="AG24" s="187"/>
    </row>
    <row r="25" spans="1:34" s="51" customFormat="1" ht="96" customHeight="1" x14ac:dyDescent="0.25">
      <c r="A25" s="50"/>
      <c r="B25" s="86">
        <v>7</v>
      </c>
      <c r="C25" s="72" t="s">
        <v>229</v>
      </c>
      <c r="D25" s="91" t="s">
        <v>168</v>
      </c>
      <c r="E25" s="91" t="s">
        <v>100</v>
      </c>
      <c r="F25" s="91" t="s">
        <v>7</v>
      </c>
      <c r="G25" s="91" t="s">
        <v>5</v>
      </c>
      <c r="H25" s="85">
        <v>16</v>
      </c>
      <c r="I25" s="10" t="str">
        <f>VLOOKUP(H25,'AA-IA'!$C$7:$G$29,2,FALSE)</f>
        <v>Generación de residuos peligrosos.</v>
      </c>
      <c r="J25" s="10" t="str">
        <f>VLOOKUP(H25,'AA-IA'!$C$7:$G$29,3,FALSE)</f>
        <v>• Contaminación al aire
• Contaminación al agua
• Contaminación al suelo
• Afectación a la Fauna</v>
      </c>
      <c r="K25" s="91" t="s">
        <v>45</v>
      </c>
      <c r="L25" s="66" t="str">
        <f>VLOOKUP(H25,'AA-IA'!$C$7:$G$29,4,FALSE)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25" s="18" t="str">
        <f>VLOOKUP(H25,'AA-IA'!$C$7:$G$29,5,FALSE)</f>
        <v>SALIDA</v>
      </c>
      <c r="N25" s="84" t="s">
        <v>37</v>
      </c>
      <c r="O25" s="84" t="s">
        <v>135</v>
      </c>
      <c r="P25" s="84">
        <v>1</v>
      </c>
      <c r="Q25" s="84">
        <v>1</v>
      </c>
      <c r="R25" s="84">
        <v>2</v>
      </c>
      <c r="S25" s="84">
        <v>1</v>
      </c>
      <c r="T25" s="84">
        <f t="shared" si="6"/>
        <v>5</v>
      </c>
      <c r="U25" s="69" t="str">
        <f t="shared" si="1"/>
        <v>BAJO</v>
      </c>
      <c r="V25" s="18" t="str">
        <f t="shared" si="2"/>
        <v>NO SIGNIFICATIVO</v>
      </c>
      <c r="W25" s="84" t="s">
        <v>234</v>
      </c>
      <c r="X25" s="105" t="s">
        <v>226</v>
      </c>
      <c r="Y25" s="84">
        <v>1</v>
      </c>
      <c r="Z25" s="84">
        <v>0</v>
      </c>
      <c r="AA25" s="84">
        <v>1</v>
      </c>
      <c r="AB25" s="84">
        <v>0</v>
      </c>
      <c r="AC25" s="84">
        <f t="shared" si="7"/>
        <v>2</v>
      </c>
      <c r="AD25" s="108" t="str">
        <f t="shared" si="4"/>
        <v>BAJO</v>
      </c>
      <c r="AE25" s="18" t="str">
        <f t="shared" si="5"/>
        <v>NO SIGNIFICATIVO</v>
      </c>
      <c r="AF25" s="187" t="s">
        <v>141</v>
      </c>
      <c r="AG25" s="187"/>
    </row>
    <row r="26" spans="1:34" s="51" customFormat="1" ht="88.5" customHeight="1" x14ac:dyDescent="0.25">
      <c r="A26" s="50"/>
      <c r="B26" s="86">
        <v>8</v>
      </c>
      <c r="C26" s="72" t="s">
        <v>229</v>
      </c>
      <c r="D26" s="91" t="s">
        <v>168</v>
      </c>
      <c r="E26" s="91" t="s">
        <v>100</v>
      </c>
      <c r="F26" s="91" t="s">
        <v>7</v>
      </c>
      <c r="G26" s="91" t="s">
        <v>5</v>
      </c>
      <c r="H26" s="85">
        <v>19</v>
      </c>
      <c r="I26" s="10" t="str">
        <f>VLOOKUP(H26,'AA-IA'!$C$7:$G$29,2,FALSE)</f>
        <v>Potencial derrame de hidrocarburos</v>
      </c>
      <c r="J26" s="10" t="str">
        <f>VLOOKUP(H26,'AA-IA'!$C$7:$G$29,3,FALSE)</f>
        <v>• Contaminación al aire
• Contaminación al agua
• Contaminación al suelo
• Afectación a la Fauna</v>
      </c>
      <c r="K26" s="91" t="s">
        <v>45</v>
      </c>
      <c r="L26" s="66" t="str">
        <f>VLOOKUP(H26,'AA-IA'!$C$7:$G$29,4,FALSE)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26" s="18" t="str">
        <f>VLOOKUP(H26,'AA-IA'!$C$7:$G$29,5,FALSE)</f>
        <v>SALIDA</v>
      </c>
      <c r="N26" s="84" t="s">
        <v>38</v>
      </c>
      <c r="O26" s="84" t="s">
        <v>135</v>
      </c>
      <c r="P26" s="84">
        <v>1</v>
      </c>
      <c r="Q26" s="84">
        <v>1</v>
      </c>
      <c r="R26" s="84">
        <v>2</v>
      </c>
      <c r="S26" s="84">
        <v>1</v>
      </c>
      <c r="T26" s="84">
        <f t="shared" si="6"/>
        <v>5</v>
      </c>
      <c r="U26" s="69" t="str">
        <f t="shared" si="1"/>
        <v>BAJO</v>
      </c>
      <c r="V26" s="18" t="str">
        <f t="shared" si="2"/>
        <v>NO SIGNIFICATIVO</v>
      </c>
      <c r="W26" s="84" t="s">
        <v>235</v>
      </c>
      <c r="X26" s="105" t="s">
        <v>226</v>
      </c>
      <c r="Y26" s="84">
        <v>1</v>
      </c>
      <c r="Z26" s="84">
        <v>0</v>
      </c>
      <c r="AA26" s="84">
        <v>1</v>
      </c>
      <c r="AB26" s="84">
        <v>0</v>
      </c>
      <c r="AC26" s="84">
        <f t="shared" si="7"/>
        <v>2</v>
      </c>
      <c r="AD26" s="108" t="str">
        <f t="shared" si="4"/>
        <v>BAJO</v>
      </c>
      <c r="AE26" s="18" t="str">
        <f t="shared" si="5"/>
        <v>NO SIGNIFICATIVO</v>
      </c>
      <c r="AF26" s="187" t="s">
        <v>141</v>
      </c>
      <c r="AG26" s="187"/>
    </row>
    <row r="27" spans="1:34" s="51" customFormat="1" ht="88.5" customHeight="1" x14ac:dyDescent="0.25">
      <c r="A27" s="50"/>
      <c r="B27" s="86">
        <v>9</v>
      </c>
      <c r="C27" s="72" t="s">
        <v>229</v>
      </c>
      <c r="D27" s="91" t="s">
        <v>168</v>
      </c>
      <c r="E27" s="91" t="s">
        <v>100</v>
      </c>
      <c r="F27" s="91" t="s">
        <v>7</v>
      </c>
      <c r="G27" s="91" t="s">
        <v>5</v>
      </c>
      <c r="H27" s="85">
        <v>22</v>
      </c>
      <c r="I27" s="10" t="str">
        <f>VLOOKUP(H27,'AA-IA'!$C$7:$G$29,2,FALSE)</f>
        <v>Potencial incendio.</v>
      </c>
      <c r="J27" s="10" t="str">
        <f>VLOOKUP(H27,'AA-IA'!$C$7:$G$29,3,FALSE)</f>
        <v>• Contaminación al aire
• Contaminación al agua
• Contaminación al suelo
• Afectación a la Fauna
• Afectación a la población</v>
      </c>
      <c r="K27" s="91" t="s">
        <v>45</v>
      </c>
      <c r="L27" s="66" t="str">
        <f>VLOOKUP(H27,'AA-IA'!$C$7:$G$29,4,FALSE)</f>
        <v>D.S. N° 014-2017- MINAM Reglamento de la Ley de Gestión Integral de Residuos Sólidos</v>
      </c>
      <c r="M27" s="18" t="str">
        <f>VLOOKUP(H27,'AA-IA'!$C$7:$G$29,5,FALSE)</f>
        <v>SALIDA</v>
      </c>
      <c r="N27" s="84" t="s">
        <v>38</v>
      </c>
      <c r="O27" s="84" t="s">
        <v>135</v>
      </c>
      <c r="P27" s="84">
        <v>1</v>
      </c>
      <c r="Q27" s="84">
        <v>2</v>
      </c>
      <c r="R27" s="84">
        <v>3</v>
      </c>
      <c r="S27" s="84">
        <v>1</v>
      </c>
      <c r="T27" s="84">
        <f t="shared" si="6"/>
        <v>7</v>
      </c>
      <c r="U27" s="69" t="str">
        <f t="shared" si="1"/>
        <v>MEDIO</v>
      </c>
      <c r="V27" s="18" t="str">
        <f t="shared" si="2"/>
        <v>NO SIGNIFICATIVO</v>
      </c>
      <c r="W27" s="84" t="s">
        <v>236</v>
      </c>
      <c r="X27" s="105" t="s">
        <v>227</v>
      </c>
      <c r="Y27" s="84">
        <v>1</v>
      </c>
      <c r="Z27" s="84">
        <v>1</v>
      </c>
      <c r="AA27" s="84">
        <v>2</v>
      </c>
      <c r="AB27" s="84">
        <v>0</v>
      </c>
      <c r="AC27" s="84">
        <f t="shared" si="7"/>
        <v>4</v>
      </c>
      <c r="AD27" s="108" t="str">
        <f t="shared" si="4"/>
        <v>BAJO</v>
      </c>
      <c r="AE27" s="18" t="str">
        <f t="shared" si="5"/>
        <v>NO SIGNIFICATIVO</v>
      </c>
      <c r="AF27" s="187" t="s">
        <v>141</v>
      </c>
      <c r="AG27" s="187"/>
    </row>
    <row r="28" spans="1:34" s="51" customFormat="1" ht="70.5" customHeight="1" x14ac:dyDescent="0.25">
      <c r="A28" s="50"/>
      <c r="B28" s="86">
        <v>10</v>
      </c>
      <c r="C28" s="72" t="s">
        <v>229</v>
      </c>
      <c r="D28" s="91" t="s">
        <v>194</v>
      </c>
      <c r="E28" s="91" t="s">
        <v>237</v>
      </c>
      <c r="F28" s="91" t="s">
        <v>7</v>
      </c>
      <c r="G28" s="91" t="s">
        <v>83</v>
      </c>
      <c r="H28" s="85">
        <v>5</v>
      </c>
      <c r="I28" s="10" t="str">
        <f>VLOOKUP(H28,'AA-IA'!$C$7:$G$29,2,FALSE)</f>
        <v>Consumo de hidrocarburos.</v>
      </c>
      <c r="J28" s="10" t="str">
        <f>VLOOKUP(H28,'AA-IA'!$C$7:$G$29,3,FALSE)</f>
        <v>• Agotamiento de RRNN</v>
      </c>
      <c r="K28" s="91" t="s">
        <v>45</v>
      </c>
      <c r="L28" s="66" t="str">
        <f>VLOOKUP(H28,'AA-IA'!$C$7:$G$29,4,FALSE)</f>
        <v>D.S. N° 032-2002-EM, Aprueban "Glosario, Siglas y Abreviaturas del Subsector Hidrocarburos"</v>
      </c>
      <c r="M28" s="18" t="str">
        <f>VLOOKUP(H28,'AA-IA'!$C$7:$G$29,5,FALSE)</f>
        <v>ENTRADA</v>
      </c>
      <c r="N28" s="84" t="s">
        <v>37</v>
      </c>
      <c r="O28" s="84" t="s">
        <v>148</v>
      </c>
      <c r="P28" s="84">
        <v>3</v>
      </c>
      <c r="Q28" s="84">
        <v>1</v>
      </c>
      <c r="R28" s="84">
        <v>0</v>
      </c>
      <c r="S28" s="84">
        <v>1</v>
      </c>
      <c r="T28" s="84">
        <f t="shared" si="6"/>
        <v>5</v>
      </c>
      <c r="U28" s="69" t="str">
        <f t="shared" si="1"/>
        <v>BAJO</v>
      </c>
      <c r="V28" s="18" t="str">
        <f t="shared" si="2"/>
        <v>NO SIGNIFICATIVO</v>
      </c>
      <c r="W28" s="84" t="s">
        <v>128</v>
      </c>
      <c r="X28" s="105" t="s">
        <v>132</v>
      </c>
      <c r="Y28" s="84">
        <v>3</v>
      </c>
      <c r="Z28" s="84">
        <v>0</v>
      </c>
      <c r="AA28" s="84">
        <v>0</v>
      </c>
      <c r="AB28" s="84">
        <v>0</v>
      </c>
      <c r="AC28" s="84">
        <f>SUM(Y28:AB28)</f>
        <v>3</v>
      </c>
      <c r="AD28" s="108" t="str">
        <f t="shared" si="4"/>
        <v>BAJO</v>
      </c>
      <c r="AE28" s="18" t="str">
        <f t="shared" si="5"/>
        <v>NO SIGNIFICATIVO</v>
      </c>
      <c r="AF28" s="187" t="s">
        <v>141</v>
      </c>
      <c r="AG28" s="187"/>
    </row>
    <row r="29" spans="1:34" s="51" customFormat="1" ht="86.25" customHeight="1" x14ac:dyDescent="0.25">
      <c r="A29" s="50"/>
      <c r="B29" s="82">
        <v>11</v>
      </c>
      <c r="C29" s="72" t="s">
        <v>229</v>
      </c>
      <c r="D29" s="91" t="s">
        <v>194</v>
      </c>
      <c r="E29" s="91" t="s">
        <v>237</v>
      </c>
      <c r="F29" s="91" t="s">
        <v>7</v>
      </c>
      <c r="G29" s="91" t="s">
        <v>83</v>
      </c>
      <c r="H29" s="85">
        <v>9</v>
      </c>
      <c r="I29" s="10" t="str">
        <f>VLOOKUP(H29,'AA-IA'!$C$7:$G$29,2,FALSE)</f>
        <v>Generación de agua residual doméstica.</v>
      </c>
      <c r="J29" s="10" t="str">
        <f>VLOOKUP(H29,'AA-IA'!$C$7:$G$29,3,FALSE)</f>
        <v>• Contaminación al suelo
• Contaminación al agua
• Afectación a la fauna</v>
      </c>
      <c r="K29" s="91" t="s">
        <v>45</v>
      </c>
      <c r="L29" s="66" t="str">
        <f>VLOOKUP(H29,'AA-IA'!$C$7:$G$29,4,FALSE)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29" s="18" t="str">
        <f>VLOOKUP(H29,'AA-IA'!$C$7:$G$29,5,FALSE)</f>
        <v>SALIDA</v>
      </c>
      <c r="N29" s="84" t="s">
        <v>37</v>
      </c>
      <c r="O29" s="84" t="s">
        <v>148</v>
      </c>
      <c r="P29" s="84">
        <v>3</v>
      </c>
      <c r="Q29" s="84">
        <v>1</v>
      </c>
      <c r="R29" s="84">
        <v>1</v>
      </c>
      <c r="S29" s="84">
        <v>1</v>
      </c>
      <c r="T29" s="84">
        <f t="shared" si="6"/>
        <v>6</v>
      </c>
      <c r="U29" s="69" t="str">
        <f t="shared" si="1"/>
        <v>BAJO</v>
      </c>
      <c r="V29" s="18" t="str">
        <f t="shared" si="2"/>
        <v>NO SIGNIFICATIVO</v>
      </c>
      <c r="W29" s="84" t="s">
        <v>133</v>
      </c>
      <c r="X29" s="105" t="s">
        <v>132</v>
      </c>
      <c r="Y29" s="84">
        <v>3</v>
      </c>
      <c r="Z29" s="84">
        <v>0</v>
      </c>
      <c r="AA29" s="84">
        <v>0</v>
      </c>
      <c r="AB29" s="84">
        <v>0</v>
      </c>
      <c r="AC29" s="84">
        <f>SUM(Y29:AB29)</f>
        <v>3</v>
      </c>
      <c r="AD29" s="108" t="str">
        <f t="shared" si="4"/>
        <v>BAJO</v>
      </c>
      <c r="AE29" s="18" t="str">
        <f t="shared" si="5"/>
        <v>NO SIGNIFICATIVO</v>
      </c>
      <c r="AF29" s="187" t="s">
        <v>141</v>
      </c>
      <c r="AG29" s="187"/>
    </row>
    <row r="30" spans="1:34" s="51" customFormat="1" ht="79.5" customHeight="1" x14ac:dyDescent="0.25">
      <c r="A30" s="50"/>
      <c r="B30" s="86">
        <v>12</v>
      </c>
      <c r="C30" s="72" t="s">
        <v>229</v>
      </c>
      <c r="D30" s="91" t="s">
        <v>194</v>
      </c>
      <c r="E30" s="91" t="s">
        <v>237</v>
      </c>
      <c r="F30" s="91" t="s">
        <v>7</v>
      </c>
      <c r="G30" s="91" t="s">
        <v>83</v>
      </c>
      <c r="H30" s="85">
        <v>11</v>
      </c>
      <c r="I30" s="10" t="str">
        <f>VLOOKUP(H30,'AA-IA'!$C$7:$G$29,2,FALSE)</f>
        <v>Emisión de gases de combustión.</v>
      </c>
      <c r="J30" s="10" t="str">
        <f>VLOOKUP(H30,'AA-IA'!$C$7:$G$29,3,FALSE)</f>
        <v>• Contaminación al aire</v>
      </c>
      <c r="K30" s="91" t="s">
        <v>45</v>
      </c>
      <c r="L30" s="66" t="str">
        <f>VLOOKUP(H30,'AA-IA'!$C$7:$G$29,4,FALSE)</f>
        <v>D.S. N° 003-2008-MINAM, Aprueban los Estandares Nacionales de Calidad Ambiental para Aire</v>
      </c>
      <c r="M30" s="18" t="str">
        <f>VLOOKUP(H30,'AA-IA'!$C$7:$G$29,5,FALSE)</f>
        <v>SALIDA</v>
      </c>
      <c r="N30" s="84" t="s">
        <v>37</v>
      </c>
      <c r="O30" s="84" t="s">
        <v>148</v>
      </c>
      <c r="P30" s="84">
        <v>3</v>
      </c>
      <c r="Q30" s="84">
        <v>1</v>
      </c>
      <c r="R30" s="84">
        <v>1</v>
      </c>
      <c r="S30" s="84">
        <v>1</v>
      </c>
      <c r="T30" s="84">
        <f>SUM(P30:S30)</f>
        <v>6</v>
      </c>
      <c r="U30" s="69" t="str">
        <f t="shared" si="1"/>
        <v>BAJO</v>
      </c>
      <c r="V30" s="18" t="str">
        <f t="shared" si="2"/>
        <v>NO SIGNIFICATIVO</v>
      </c>
      <c r="W30" s="84" t="s">
        <v>128</v>
      </c>
      <c r="X30" s="105" t="s">
        <v>132</v>
      </c>
      <c r="Y30" s="84">
        <v>3</v>
      </c>
      <c r="Z30" s="84">
        <v>0</v>
      </c>
      <c r="AA30" s="84">
        <v>0</v>
      </c>
      <c r="AB30" s="84">
        <v>0</v>
      </c>
      <c r="AC30" s="84">
        <f t="shared" ref="AC30:AC36" si="8">SUM(Y30:AB30)</f>
        <v>3</v>
      </c>
      <c r="AD30" s="108" t="str">
        <f t="shared" si="4"/>
        <v>BAJO</v>
      </c>
      <c r="AE30" s="18" t="str">
        <f t="shared" si="5"/>
        <v>NO SIGNIFICATIVO</v>
      </c>
      <c r="AF30" s="187" t="s">
        <v>141</v>
      </c>
      <c r="AG30" s="187"/>
    </row>
    <row r="31" spans="1:34" s="51" customFormat="1" ht="78.75" customHeight="1" x14ac:dyDescent="0.25">
      <c r="A31" s="50"/>
      <c r="B31" s="86">
        <v>13</v>
      </c>
      <c r="C31" s="72" t="s">
        <v>229</v>
      </c>
      <c r="D31" s="91" t="s">
        <v>194</v>
      </c>
      <c r="E31" s="91" t="s">
        <v>237</v>
      </c>
      <c r="F31" s="91" t="s">
        <v>7</v>
      </c>
      <c r="G31" s="91" t="s">
        <v>83</v>
      </c>
      <c r="H31" s="85">
        <v>14</v>
      </c>
      <c r="I31" s="10" t="str">
        <f>VLOOKUP(H31,'AA-IA'!$C$7:$G$29,2,FALSE)</f>
        <v>Generación de ruido.</v>
      </c>
      <c r="J31" s="10" t="str">
        <f>VLOOKUP(H31,'AA-IA'!$C$7:$G$29,3,FALSE)</f>
        <v>• Contaminación al Suelo
• Contaminación al agua
• Contaminación al aire</v>
      </c>
      <c r="K31" s="91" t="s">
        <v>45</v>
      </c>
      <c r="L31" s="66" t="str">
        <f>VLOOKUP(H31,'AA-IA'!$C$7:$G$29,4,FALSE)</f>
        <v>D.S. Nº 085-2003-PCM, Aprueban el reglamento de estándares nacionales de calidad ambiental para ruido</v>
      </c>
      <c r="M31" s="18" t="str">
        <f>VLOOKUP(H31,'AA-IA'!$C$7:$G$29,5,FALSE)</f>
        <v>SALIDA</v>
      </c>
      <c r="N31" s="84" t="s">
        <v>37</v>
      </c>
      <c r="O31" s="84" t="s">
        <v>148</v>
      </c>
      <c r="P31" s="84">
        <v>3</v>
      </c>
      <c r="Q31" s="84">
        <v>1</v>
      </c>
      <c r="R31" s="84">
        <v>1</v>
      </c>
      <c r="S31" s="84">
        <v>1</v>
      </c>
      <c r="T31" s="84">
        <f t="shared" si="6"/>
        <v>6</v>
      </c>
      <c r="U31" s="69" t="str">
        <f t="shared" si="1"/>
        <v>BAJO</v>
      </c>
      <c r="V31" s="18" t="str">
        <f t="shared" si="2"/>
        <v>NO SIGNIFICATIVO</v>
      </c>
      <c r="W31" s="84" t="s">
        <v>128</v>
      </c>
      <c r="X31" s="105" t="s">
        <v>132</v>
      </c>
      <c r="Y31" s="84">
        <v>3</v>
      </c>
      <c r="Z31" s="84">
        <v>0</v>
      </c>
      <c r="AA31" s="84">
        <v>0</v>
      </c>
      <c r="AB31" s="84">
        <v>0</v>
      </c>
      <c r="AC31" s="84">
        <f t="shared" si="8"/>
        <v>3</v>
      </c>
      <c r="AD31" s="108" t="str">
        <f t="shared" si="4"/>
        <v>BAJO</v>
      </c>
      <c r="AE31" s="18" t="str">
        <f t="shared" si="5"/>
        <v>NO SIGNIFICATIVO</v>
      </c>
      <c r="AF31" s="187" t="s">
        <v>141</v>
      </c>
      <c r="AG31" s="187"/>
    </row>
    <row r="32" spans="1:34" s="51" customFormat="1" ht="97.5" customHeight="1" x14ac:dyDescent="0.25">
      <c r="A32" s="50"/>
      <c r="B32" s="86">
        <v>14</v>
      </c>
      <c r="C32" s="72" t="s">
        <v>229</v>
      </c>
      <c r="D32" s="91" t="s">
        <v>194</v>
      </c>
      <c r="E32" s="91" t="s">
        <v>237</v>
      </c>
      <c r="F32" s="91" t="s">
        <v>7</v>
      </c>
      <c r="G32" s="91" t="s">
        <v>83</v>
      </c>
      <c r="H32" s="85">
        <v>15</v>
      </c>
      <c r="I32" s="10" t="str">
        <f>VLOOKUP(H32,'AA-IA'!$C$7:$G$29,2,FALSE)</f>
        <v>Generación de residuos no peligrosos.</v>
      </c>
      <c r="J32" s="10" t="str">
        <f>VLOOKUP(H32,'AA-IA'!$C$7:$G$29,3,FALSE)</f>
        <v>• Contaminación al aire
• Contaminación al agua
• Contaminación al suelo
• Afectación a la Fauna</v>
      </c>
      <c r="K32" s="91" t="s">
        <v>45</v>
      </c>
      <c r="L32" s="66" t="str">
        <f>VLOOKUP(H32,'AA-IA'!$C$7:$G$29,4,FALSE)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32" s="18" t="str">
        <f>VLOOKUP(H32,'AA-IA'!$C$7:$G$29,5,FALSE)</f>
        <v>SALIDA</v>
      </c>
      <c r="N32" s="84" t="s">
        <v>37</v>
      </c>
      <c r="O32" s="84" t="s">
        <v>148</v>
      </c>
      <c r="P32" s="84">
        <v>2</v>
      </c>
      <c r="Q32" s="84">
        <v>1</v>
      </c>
      <c r="R32" s="84">
        <v>2</v>
      </c>
      <c r="S32" s="84">
        <v>1</v>
      </c>
      <c r="T32" s="84">
        <f t="shared" si="6"/>
        <v>6</v>
      </c>
      <c r="U32" s="69" t="str">
        <f t="shared" si="1"/>
        <v>BAJO</v>
      </c>
      <c r="V32" s="18" t="str">
        <f t="shared" si="2"/>
        <v>NO SIGNIFICATIVO</v>
      </c>
      <c r="W32" s="84" t="s">
        <v>133</v>
      </c>
      <c r="X32" s="105" t="s">
        <v>132</v>
      </c>
      <c r="Y32" s="84">
        <v>2</v>
      </c>
      <c r="Z32" s="84">
        <v>0</v>
      </c>
      <c r="AA32" s="84">
        <v>1</v>
      </c>
      <c r="AB32" s="84">
        <v>0</v>
      </c>
      <c r="AC32" s="84">
        <f t="shared" si="8"/>
        <v>3</v>
      </c>
      <c r="AD32" s="108" t="str">
        <f t="shared" si="4"/>
        <v>BAJO</v>
      </c>
      <c r="AE32" s="18" t="str">
        <f t="shared" si="5"/>
        <v>NO SIGNIFICATIVO</v>
      </c>
      <c r="AF32" s="187" t="s">
        <v>141</v>
      </c>
      <c r="AG32" s="187"/>
    </row>
    <row r="33" spans="1:34" s="51" customFormat="1" ht="102" customHeight="1" x14ac:dyDescent="0.25">
      <c r="A33" s="50"/>
      <c r="B33" s="86">
        <v>15</v>
      </c>
      <c r="C33" s="72" t="s">
        <v>229</v>
      </c>
      <c r="D33" s="91" t="s">
        <v>194</v>
      </c>
      <c r="E33" s="91" t="s">
        <v>237</v>
      </c>
      <c r="F33" s="91" t="s">
        <v>7</v>
      </c>
      <c r="G33" s="91" t="s">
        <v>83</v>
      </c>
      <c r="H33" s="85">
        <v>16</v>
      </c>
      <c r="I33" s="10" t="str">
        <f>VLOOKUP(H33,'AA-IA'!$C$7:$G$29,2,FALSE)</f>
        <v>Generación de residuos peligrosos.</v>
      </c>
      <c r="J33" s="10" t="str">
        <f>VLOOKUP(H33,'AA-IA'!$C$7:$G$29,3,FALSE)</f>
        <v>• Contaminación al aire
• Contaminación al agua
• Contaminación al suelo
• Afectación a la Fauna</v>
      </c>
      <c r="K33" s="91" t="s">
        <v>45</v>
      </c>
      <c r="L33" s="66" t="str">
        <f>VLOOKUP(H33,'AA-IA'!$C$7:$G$29,4,FALSE)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33" s="18" t="str">
        <f>VLOOKUP(H33,'AA-IA'!$C$7:$G$29,5,FALSE)</f>
        <v>SALIDA</v>
      </c>
      <c r="N33" s="84" t="s">
        <v>37</v>
      </c>
      <c r="O33" s="84" t="s">
        <v>148</v>
      </c>
      <c r="P33" s="84">
        <v>1</v>
      </c>
      <c r="Q33" s="84">
        <v>1</v>
      </c>
      <c r="R33" s="84">
        <v>3</v>
      </c>
      <c r="S33" s="84">
        <v>1</v>
      </c>
      <c r="T33" s="84">
        <f t="shared" si="6"/>
        <v>6</v>
      </c>
      <c r="U33" s="69" t="str">
        <f t="shared" si="1"/>
        <v>BAJO</v>
      </c>
      <c r="V33" s="18" t="str">
        <f t="shared" si="2"/>
        <v>NO SIGNIFICATIVO</v>
      </c>
      <c r="W33" s="84" t="s">
        <v>133</v>
      </c>
      <c r="X33" s="105" t="s">
        <v>132</v>
      </c>
      <c r="Y33" s="84">
        <v>1</v>
      </c>
      <c r="Z33" s="84">
        <v>1</v>
      </c>
      <c r="AA33" s="84">
        <v>2</v>
      </c>
      <c r="AB33" s="84">
        <v>0</v>
      </c>
      <c r="AC33" s="84">
        <f t="shared" si="8"/>
        <v>4</v>
      </c>
      <c r="AD33" s="108" t="str">
        <f t="shared" si="4"/>
        <v>BAJO</v>
      </c>
      <c r="AE33" s="18" t="str">
        <f t="shared" si="5"/>
        <v>NO SIGNIFICATIVO</v>
      </c>
      <c r="AF33" s="187" t="s">
        <v>141</v>
      </c>
      <c r="AG33" s="187"/>
    </row>
    <row r="34" spans="1:34" s="51" customFormat="1" ht="93.75" customHeight="1" x14ac:dyDescent="0.25">
      <c r="A34" s="50"/>
      <c r="B34" s="82">
        <v>16</v>
      </c>
      <c r="C34" s="72" t="s">
        <v>229</v>
      </c>
      <c r="D34" s="91" t="s">
        <v>194</v>
      </c>
      <c r="E34" s="91" t="s">
        <v>237</v>
      </c>
      <c r="F34" s="91" t="s">
        <v>7</v>
      </c>
      <c r="G34" s="91" t="s">
        <v>83</v>
      </c>
      <c r="H34" s="85">
        <v>16</v>
      </c>
      <c r="I34" s="10" t="str">
        <f>VLOOKUP(H34,'AA-IA'!$C$7:$G$29,2,FALSE)</f>
        <v>Generación de residuos peligrosos.</v>
      </c>
      <c r="J34" s="10" t="str">
        <f>VLOOKUP(H34,'AA-IA'!$C$7:$G$29,3,FALSE)</f>
        <v>• Contaminación al aire
• Contaminación al agua
• Contaminación al suelo
• Afectación a la Fauna</v>
      </c>
      <c r="K34" s="91" t="s">
        <v>45</v>
      </c>
      <c r="L34" s="66" t="str">
        <f>VLOOKUP(H34,'AA-IA'!$C$7:$G$29,4,FALSE)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34" s="18" t="str">
        <f>VLOOKUP(H34,'AA-IA'!$C$7:$G$29,5,FALSE)</f>
        <v>SALIDA</v>
      </c>
      <c r="N34" s="84" t="s">
        <v>38</v>
      </c>
      <c r="O34" s="84" t="s">
        <v>148</v>
      </c>
      <c r="P34" s="84">
        <v>1</v>
      </c>
      <c r="Q34" s="84">
        <v>1</v>
      </c>
      <c r="R34" s="84">
        <v>3</v>
      </c>
      <c r="S34" s="84">
        <v>1</v>
      </c>
      <c r="T34" s="84">
        <f t="shared" si="6"/>
        <v>6</v>
      </c>
      <c r="U34" s="69" t="str">
        <f t="shared" si="1"/>
        <v>BAJO</v>
      </c>
      <c r="V34" s="18" t="str">
        <f t="shared" si="2"/>
        <v>NO SIGNIFICATIVO</v>
      </c>
      <c r="W34" s="84" t="s">
        <v>129</v>
      </c>
      <c r="X34" s="105" t="s">
        <v>132</v>
      </c>
      <c r="Y34" s="84">
        <v>1</v>
      </c>
      <c r="Z34" s="84">
        <v>1</v>
      </c>
      <c r="AA34" s="84">
        <v>2</v>
      </c>
      <c r="AB34" s="84">
        <v>0</v>
      </c>
      <c r="AC34" s="84">
        <f t="shared" si="8"/>
        <v>4</v>
      </c>
      <c r="AD34" s="108" t="str">
        <f t="shared" si="4"/>
        <v>BAJO</v>
      </c>
      <c r="AE34" s="18" t="str">
        <f t="shared" si="5"/>
        <v>NO SIGNIFICATIVO</v>
      </c>
      <c r="AF34" s="187" t="s">
        <v>141</v>
      </c>
      <c r="AG34" s="187"/>
    </row>
    <row r="35" spans="1:34" s="51" customFormat="1" ht="93.75" customHeight="1" x14ac:dyDescent="0.25">
      <c r="A35" s="50"/>
      <c r="B35" s="86">
        <v>17</v>
      </c>
      <c r="C35" s="72" t="s">
        <v>229</v>
      </c>
      <c r="D35" s="91" t="s">
        <v>194</v>
      </c>
      <c r="E35" s="91" t="s">
        <v>237</v>
      </c>
      <c r="F35" s="91" t="s">
        <v>7</v>
      </c>
      <c r="G35" s="91" t="s">
        <v>83</v>
      </c>
      <c r="H35" s="86">
        <v>21</v>
      </c>
      <c r="I35" s="10" t="str">
        <f>VLOOKUP(H35,'AA-IA'!$C$7:$G$29,2,FALSE)</f>
        <v>Potencial derrame de materiales y residuos peligrosos.</v>
      </c>
      <c r="J35" s="10" t="str">
        <f>VLOOKUP(H35,'AA-IA'!$C$7:$G$29,3,FALSE)</f>
        <v xml:space="preserve">• Contaminación al suelo
• Contaminación al agua
• Afectación de Flora
• Afectación de Fauna
</v>
      </c>
      <c r="K35" s="91" t="s">
        <v>45</v>
      </c>
      <c r="L35" s="66" t="str">
        <f>VLOOKUP(H35,'AA-IA'!$C$7:$G$29,4,FALSE)</f>
        <v>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v>
      </c>
      <c r="M35" s="18" t="str">
        <f>VLOOKUP(H35,'AA-IA'!$C$7:$G$29,5,FALSE)</f>
        <v>SALIDA</v>
      </c>
      <c r="N35" s="84" t="s">
        <v>38</v>
      </c>
      <c r="O35" s="84" t="s">
        <v>127</v>
      </c>
      <c r="P35" s="84">
        <v>1</v>
      </c>
      <c r="Q35" s="84">
        <v>2</v>
      </c>
      <c r="R35" s="84">
        <v>3</v>
      </c>
      <c r="S35" s="84">
        <v>2</v>
      </c>
      <c r="T35" s="84">
        <f>SUM(P35:S35)</f>
        <v>8</v>
      </c>
      <c r="U35" s="69" t="str">
        <f t="shared" si="1"/>
        <v>MEDIO</v>
      </c>
      <c r="V35" s="18" t="str">
        <f t="shared" si="2"/>
        <v>NO SIGNIFICATIVO</v>
      </c>
      <c r="W35" s="84" t="s">
        <v>129</v>
      </c>
      <c r="X35" s="105" t="s">
        <v>132</v>
      </c>
      <c r="Y35" s="84">
        <v>1</v>
      </c>
      <c r="Z35" s="88">
        <v>2</v>
      </c>
      <c r="AA35" s="88">
        <v>2</v>
      </c>
      <c r="AB35" s="88">
        <v>1</v>
      </c>
      <c r="AC35" s="88">
        <f t="shared" ref="AC35" si="9">SUM(Y35:AB35)</f>
        <v>6</v>
      </c>
      <c r="AD35" s="108" t="str">
        <f t="shared" si="4"/>
        <v>BAJO</v>
      </c>
      <c r="AE35" s="18" t="str">
        <f t="shared" si="5"/>
        <v>NO SIGNIFICATIVO</v>
      </c>
      <c r="AF35" s="187" t="s">
        <v>141</v>
      </c>
      <c r="AG35" s="187"/>
    </row>
    <row r="36" spans="1:34" s="51" customFormat="1" ht="64.5" customHeight="1" x14ac:dyDescent="0.25">
      <c r="A36" s="50"/>
      <c r="B36" s="86">
        <v>18</v>
      </c>
      <c r="C36" s="72" t="s">
        <v>229</v>
      </c>
      <c r="D36" s="91" t="s">
        <v>194</v>
      </c>
      <c r="E36" s="91" t="s">
        <v>237</v>
      </c>
      <c r="F36" s="91" t="s">
        <v>7</v>
      </c>
      <c r="G36" s="91" t="s">
        <v>83</v>
      </c>
      <c r="H36" s="85">
        <v>22</v>
      </c>
      <c r="I36" s="10" t="str">
        <f>VLOOKUP(H36,'AA-IA'!$C$7:$G$29,2,FALSE)</f>
        <v>Potencial incendio.</v>
      </c>
      <c r="J36" s="10" t="str">
        <f>VLOOKUP(H36,'AA-IA'!$C$7:$G$29,3,FALSE)</f>
        <v>• Contaminación al aire
• Contaminación al agua
• Contaminación al suelo
• Afectación a la Fauna
• Afectación a la población</v>
      </c>
      <c r="K36" s="91" t="s">
        <v>45</v>
      </c>
      <c r="L36" s="66" t="str">
        <f>VLOOKUP(H36,'AA-IA'!$C$7:$G$29,4,FALSE)</f>
        <v>D.S. N° 014-2017- MINAM Reglamento de la Ley de Gestión Integral de Residuos Sólidos</v>
      </c>
      <c r="M36" s="18" t="str">
        <f>VLOOKUP(H36,'AA-IA'!$C$7:$G$29,5,FALSE)</f>
        <v>SALIDA</v>
      </c>
      <c r="N36" s="84" t="s">
        <v>38</v>
      </c>
      <c r="O36" s="84" t="s">
        <v>148</v>
      </c>
      <c r="P36" s="84">
        <v>1</v>
      </c>
      <c r="Q36" s="84">
        <v>2</v>
      </c>
      <c r="R36" s="84">
        <v>3</v>
      </c>
      <c r="S36" s="84">
        <v>1</v>
      </c>
      <c r="T36" s="84">
        <f t="shared" si="6"/>
        <v>7</v>
      </c>
      <c r="U36" s="69" t="str">
        <f t="shared" si="1"/>
        <v>MEDIO</v>
      </c>
      <c r="V36" s="18" t="str">
        <f t="shared" si="2"/>
        <v>NO SIGNIFICATIVO</v>
      </c>
      <c r="W36" s="84" t="s">
        <v>129</v>
      </c>
      <c r="X36" s="105" t="s">
        <v>132</v>
      </c>
      <c r="Y36" s="84">
        <v>1</v>
      </c>
      <c r="Z36" s="84">
        <v>1</v>
      </c>
      <c r="AA36" s="84">
        <v>2</v>
      </c>
      <c r="AB36" s="84">
        <v>0</v>
      </c>
      <c r="AC36" s="84">
        <f t="shared" si="8"/>
        <v>4</v>
      </c>
      <c r="AD36" s="108" t="str">
        <f t="shared" si="4"/>
        <v>BAJO</v>
      </c>
      <c r="AE36" s="18" t="str">
        <f t="shared" si="5"/>
        <v>NO SIGNIFICATIVO</v>
      </c>
      <c r="AF36" s="187" t="s">
        <v>141</v>
      </c>
      <c r="AG36" s="187"/>
    </row>
    <row r="37" spans="1:34" s="51" customFormat="1" ht="57" customHeight="1" x14ac:dyDescent="0.25">
      <c r="A37" s="50"/>
      <c r="B37" s="86">
        <v>19</v>
      </c>
      <c r="C37" s="72" t="s">
        <v>229</v>
      </c>
      <c r="D37" s="91" t="s">
        <v>101</v>
      </c>
      <c r="E37" s="91" t="s">
        <v>155</v>
      </c>
      <c r="F37" s="91" t="s">
        <v>7</v>
      </c>
      <c r="G37" s="91" t="s">
        <v>97</v>
      </c>
      <c r="H37" s="144" t="s">
        <v>166</v>
      </c>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row>
    <row r="38" spans="1:34" s="1" customFormat="1" ht="69.75" customHeight="1" x14ac:dyDescent="0.25">
      <c r="A38" s="90"/>
      <c r="B38" s="86">
        <v>20</v>
      </c>
      <c r="C38" s="71" t="s">
        <v>106</v>
      </c>
      <c r="D38" s="17" t="s">
        <v>195</v>
      </c>
      <c r="E38" s="17" t="s">
        <v>196</v>
      </c>
      <c r="F38" s="91" t="s">
        <v>7</v>
      </c>
      <c r="G38" s="91" t="s">
        <v>97</v>
      </c>
      <c r="H38" s="85">
        <v>4</v>
      </c>
      <c r="I38" s="10" t="str">
        <f>VLOOKUP(H38,'AA-IA'!$C$7:$G$29,2,FALSE)</f>
        <v>Consumo de equipo de protección personal.</v>
      </c>
      <c r="J38" s="10" t="str">
        <f>VLOOKUP(H38,'AA-IA'!$C$7:$G$29,3,FALSE)</f>
        <v>• Agotamiento de RRNN</v>
      </c>
      <c r="K38" s="18" t="s">
        <v>45</v>
      </c>
      <c r="L38" s="66" t="str">
        <f>VLOOKUP(H38,'AA-IA'!$C$7:$G$29,4,FALSE)</f>
        <v>----</v>
      </c>
      <c r="M38" s="18" t="str">
        <f>VLOOKUP(H38,'AA-IA'!$C$7:$G$29,5,FALSE)</f>
        <v>ENTRADA</v>
      </c>
      <c r="N38" s="18" t="s">
        <v>37</v>
      </c>
      <c r="O38" s="18" t="s">
        <v>41</v>
      </c>
      <c r="P38" s="84">
        <v>2</v>
      </c>
      <c r="Q38" s="84">
        <v>1</v>
      </c>
      <c r="R38" s="84">
        <v>0</v>
      </c>
      <c r="S38" s="84">
        <v>0</v>
      </c>
      <c r="T38" s="88">
        <f>SUM(P38:S38)</f>
        <v>3</v>
      </c>
      <c r="U38" s="85" t="str">
        <f t="shared" ref="U38:U54" si="10">IF(AND(T38&gt;=0,T38&lt;=6),"BAJO",IF(AND(T38&gt;=7,T38&lt;9),"MEDIO",IF(T38&gt;=9,"ALTO","")))</f>
        <v>BAJO</v>
      </c>
      <c r="V38" s="18" t="str">
        <f t="shared" ref="V38:V54" si="11">IF(T38&lt;=8,"NO SIGNIFICATIVO", "SIGNIFICATIVO")</f>
        <v>NO SIGNIFICATIVO</v>
      </c>
      <c r="W38" s="18" t="s">
        <v>146</v>
      </c>
      <c r="X38" s="105" t="s">
        <v>226</v>
      </c>
      <c r="Y38" s="84">
        <v>2</v>
      </c>
      <c r="Z38" s="88">
        <v>0</v>
      </c>
      <c r="AA38" s="88">
        <v>0</v>
      </c>
      <c r="AB38" s="88">
        <v>0</v>
      </c>
      <c r="AC38" s="88">
        <f>SUM(Y38:AB38)</f>
        <v>2</v>
      </c>
      <c r="AD38" s="85" t="str">
        <f t="shared" ref="AD38:AD54" si="12">IF(AND(AC38&gt;=0,AC38&lt;=6),"BAJO",IF(AND(AC38&gt;=7,AC38&lt;9),"MEDIO",IF(AC38&gt;=9,"ALTO","")))</f>
        <v>BAJO</v>
      </c>
      <c r="AE38" s="18" t="str">
        <f t="shared" ref="AE38:AE54" si="13">IF(AC38&lt;=8,"NO SIGNIFICATIVO", "SIGNIFICATIVO")</f>
        <v>NO SIGNIFICATIVO</v>
      </c>
      <c r="AF38" s="187" t="s">
        <v>141</v>
      </c>
      <c r="AG38" s="187"/>
      <c r="AH38" s="25"/>
    </row>
    <row r="39" spans="1:34" s="1" customFormat="1" ht="102.75" customHeight="1" x14ac:dyDescent="0.25">
      <c r="A39" s="90"/>
      <c r="B39" s="82">
        <v>21</v>
      </c>
      <c r="C39" s="71" t="s">
        <v>106</v>
      </c>
      <c r="D39" s="17" t="s">
        <v>195</v>
      </c>
      <c r="E39" s="17" t="s">
        <v>196</v>
      </c>
      <c r="F39" s="91" t="s">
        <v>7</v>
      </c>
      <c r="G39" s="91" t="s">
        <v>97</v>
      </c>
      <c r="H39" s="85">
        <v>9</v>
      </c>
      <c r="I39" s="10" t="str">
        <f>VLOOKUP(H39,'AA-IA'!$C$7:$G$29,2,FALSE)</f>
        <v>Generación de agua residual doméstica.</v>
      </c>
      <c r="J39" s="10" t="str">
        <f>VLOOKUP(H39,'AA-IA'!$C$7:$G$29,3,FALSE)</f>
        <v>• Contaminación al suelo
• Contaminación al agua
• Afectación a la fauna</v>
      </c>
      <c r="K39" s="18" t="s">
        <v>45</v>
      </c>
      <c r="L39" s="66" t="str">
        <f>VLOOKUP(H39,'AA-IA'!$C$7:$G$29,4,FALSE)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39" s="18" t="str">
        <f>VLOOKUP(H39,'AA-IA'!$C$7:$G$29,5,FALSE)</f>
        <v>SALIDA</v>
      </c>
      <c r="N39" s="18" t="s">
        <v>37</v>
      </c>
      <c r="O39" s="18" t="s">
        <v>41</v>
      </c>
      <c r="P39" s="84">
        <v>3</v>
      </c>
      <c r="Q39" s="84">
        <v>1</v>
      </c>
      <c r="R39" s="84">
        <v>2</v>
      </c>
      <c r="S39" s="84">
        <v>1</v>
      </c>
      <c r="T39" s="88">
        <f t="shared" ref="T39:T43" si="14">SUM(P39:S39)</f>
        <v>7</v>
      </c>
      <c r="U39" s="108" t="str">
        <f t="shared" si="10"/>
        <v>MEDIO</v>
      </c>
      <c r="V39" s="18" t="str">
        <f t="shared" si="11"/>
        <v>NO SIGNIFICATIVO</v>
      </c>
      <c r="W39" s="84" t="s">
        <v>232</v>
      </c>
      <c r="X39" s="105" t="s">
        <v>226</v>
      </c>
      <c r="Y39" s="84">
        <v>3</v>
      </c>
      <c r="Z39" s="88">
        <v>0</v>
      </c>
      <c r="AA39" s="88">
        <v>1</v>
      </c>
      <c r="AB39" s="88">
        <v>0</v>
      </c>
      <c r="AC39" s="88">
        <f t="shared" ref="AC39:AC43" si="15">SUM(Y39:AB39)</f>
        <v>4</v>
      </c>
      <c r="AD39" s="108" t="str">
        <f t="shared" si="12"/>
        <v>BAJO</v>
      </c>
      <c r="AE39" s="18" t="str">
        <f t="shared" si="13"/>
        <v>NO SIGNIFICATIVO</v>
      </c>
      <c r="AF39" s="187" t="s">
        <v>141</v>
      </c>
      <c r="AG39" s="187"/>
      <c r="AH39" s="25"/>
    </row>
    <row r="40" spans="1:34" s="1" customFormat="1" ht="102.75" customHeight="1" x14ac:dyDescent="0.25">
      <c r="A40" s="90"/>
      <c r="B40" s="86">
        <v>22</v>
      </c>
      <c r="C40" s="71" t="s">
        <v>106</v>
      </c>
      <c r="D40" s="17" t="s">
        <v>195</v>
      </c>
      <c r="E40" s="17" t="s">
        <v>196</v>
      </c>
      <c r="F40" s="85" t="s">
        <v>7</v>
      </c>
      <c r="G40" s="85" t="s">
        <v>97</v>
      </c>
      <c r="H40" s="85">
        <v>11</v>
      </c>
      <c r="I40" s="10" t="str">
        <f>VLOOKUP(H40,'AA-IA'!$C$7:$G$29,2,FALSE)</f>
        <v>Emisión de gases de combustión.</v>
      </c>
      <c r="J40" s="10" t="str">
        <f>VLOOKUP(H40,'AA-IA'!$C$7:$G$29,3,FALSE)</f>
        <v>• Contaminación al aire</v>
      </c>
      <c r="K40" s="18" t="s">
        <v>45</v>
      </c>
      <c r="L40" s="66" t="str">
        <f>VLOOKUP(H40,'AA-IA'!$C$7:$G$29,4,FALSE)</f>
        <v>D.S. N° 003-2008-MINAM, Aprueban los Estandares Nacionales de Calidad Ambiental para Aire</v>
      </c>
      <c r="M40" s="18" t="str">
        <f>VLOOKUP(H40,'AA-IA'!$C$7:$G$29,5,FALSE)</f>
        <v>SALIDA</v>
      </c>
      <c r="N40" s="18" t="s">
        <v>37</v>
      </c>
      <c r="O40" s="18" t="s">
        <v>41</v>
      </c>
      <c r="P40" s="84">
        <v>3</v>
      </c>
      <c r="Q40" s="84">
        <v>1</v>
      </c>
      <c r="R40" s="84">
        <v>1</v>
      </c>
      <c r="S40" s="84">
        <v>1</v>
      </c>
      <c r="T40" s="88">
        <f t="shared" si="14"/>
        <v>6</v>
      </c>
      <c r="U40" s="108" t="str">
        <f t="shared" si="10"/>
        <v>BAJO</v>
      </c>
      <c r="V40" s="18" t="str">
        <f t="shared" si="11"/>
        <v>NO SIGNIFICATIVO</v>
      </c>
      <c r="W40" s="84" t="s">
        <v>231</v>
      </c>
      <c r="X40" s="105" t="s">
        <v>227</v>
      </c>
      <c r="Y40" s="84">
        <v>3</v>
      </c>
      <c r="Z40" s="88">
        <v>0</v>
      </c>
      <c r="AA40" s="88">
        <v>0</v>
      </c>
      <c r="AB40" s="88">
        <v>0</v>
      </c>
      <c r="AC40" s="88">
        <f t="shared" si="15"/>
        <v>3</v>
      </c>
      <c r="AD40" s="108" t="str">
        <f t="shared" si="12"/>
        <v>BAJO</v>
      </c>
      <c r="AE40" s="18" t="str">
        <f t="shared" si="13"/>
        <v>NO SIGNIFICATIVO</v>
      </c>
      <c r="AF40" s="187" t="s">
        <v>141</v>
      </c>
      <c r="AG40" s="187"/>
      <c r="AH40" s="25"/>
    </row>
    <row r="41" spans="1:34" s="1" customFormat="1" ht="90" customHeight="1" x14ac:dyDescent="0.25">
      <c r="A41" s="90"/>
      <c r="B41" s="86">
        <v>23</v>
      </c>
      <c r="C41" s="71" t="s">
        <v>106</v>
      </c>
      <c r="D41" s="17" t="s">
        <v>195</v>
      </c>
      <c r="E41" s="17" t="s">
        <v>196</v>
      </c>
      <c r="F41" s="91" t="s">
        <v>7</v>
      </c>
      <c r="G41" s="91" t="s">
        <v>97</v>
      </c>
      <c r="H41" s="85">
        <v>14</v>
      </c>
      <c r="I41" s="10" t="str">
        <f>VLOOKUP(H41,'AA-IA'!$C$7:$G$29,2,FALSE)</f>
        <v>Generación de ruido.</v>
      </c>
      <c r="J41" s="10" t="str">
        <f>VLOOKUP(H41,'AA-IA'!$C$7:$G$29,3,FALSE)</f>
        <v>• Contaminación al Suelo
• Contaminación al agua
• Contaminación al aire</v>
      </c>
      <c r="K41" s="18" t="s">
        <v>45</v>
      </c>
      <c r="L41" s="66" t="str">
        <f>VLOOKUP(H41,'AA-IA'!$C$7:$G$29,4,FALSE)</f>
        <v>D.S. Nº 085-2003-PCM, Aprueban el reglamento de estándares nacionales de calidad ambiental para ruido</v>
      </c>
      <c r="M41" s="18" t="str">
        <f>VLOOKUP(H41,'AA-IA'!$C$7:$G$29,5,FALSE)</f>
        <v>SALIDA</v>
      </c>
      <c r="N41" s="18" t="s">
        <v>37</v>
      </c>
      <c r="O41" s="18" t="s">
        <v>41</v>
      </c>
      <c r="P41" s="84">
        <v>3</v>
      </c>
      <c r="Q41" s="84">
        <v>1</v>
      </c>
      <c r="R41" s="84">
        <v>1</v>
      </c>
      <c r="S41" s="84">
        <v>1</v>
      </c>
      <c r="T41" s="88">
        <f t="shared" si="14"/>
        <v>6</v>
      </c>
      <c r="U41" s="108" t="str">
        <f t="shared" si="10"/>
        <v>BAJO</v>
      </c>
      <c r="V41" s="18" t="str">
        <f t="shared" si="11"/>
        <v>NO SIGNIFICATIVO</v>
      </c>
      <c r="W41" s="84" t="s">
        <v>231</v>
      </c>
      <c r="X41" s="105" t="s">
        <v>227</v>
      </c>
      <c r="Y41" s="84">
        <v>3</v>
      </c>
      <c r="Z41" s="88">
        <v>0</v>
      </c>
      <c r="AA41" s="88">
        <v>0</v>
      </c>
      <c r="AB41" s="88">
        <v>0</v>
      </c>
      <c r="AC41" s="88">
        <f t="shared" si="15"/>
        <v>3</v>
      </c>
      <c r="AD41" s="108" t="str">
        <f t="shared" si="12"/>
        <v>BAJO</v>
      </c>
      <c r="AE41" s="18" t="str">
        <f t="shared" si="13"/>
        <v>NO SIGNIFICATIVO</v>
      </c>
      <c r="AF41" s="187" t="s">
        <v>141</v>
      </c>
      <c r="AG41" s="187"/>
      <c r="AH41" s="25"/>
    </row>
    <row r="42" spans="1:34" s="1" customFormat="1" ht="159" customHeight="1" x14ac:dyDescent="0.25">
      <c r="A42" s="90"/>
      <c r="B42" s="86">
        <v>24</v>
      </c>
      <c r="C42" s="71" t="s">
        <v>106</v>
      </c>
      <c r="D42" s="17" t="s">
        <v>195</v>
      </c>
      <c r="E42" s="17" t="s">
        <v>196</v>
      </c>
      <c r="F42" s="91" t="s">
        <v>7</v>
      </c>
      <c r="G42" s="91" t="s">
        <v>97</v>
      </c>
      <c r="H42" s="85">
        <v>15</v>
      </c>
      <c r="I42" s="10" t="str">
        <f>VLOOKUP(H42,'AA-IA'!$C$7:$G$29,2,FALSE)</f>
        <v>Generación de residuos no peligrosos.</v>
      </c>
      <c r="J42" s="10" t="str">
        <f>VLOOKUP(H42,'AA-IA'!$C$7:$G$29,3,FALSE)</f>
        <v>• Contaminación al aire
• Contaminación al agua
• Contaminación al suelo
• Afectación a la Fauna</v>
      </c>
      <c r="K42" s="18" t="s">
        <v>45</v>
      </c>
      <c r="L42" s="66" t="str">
        <f>VLOOKUP(H42,'AA-IA'!$C$7:$G$29,4,FALSE)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42" s="18" t="str">
        <f>VLOOKUP(H42,'AA-IA'!$C$7:$G$29,5,FALSE)</f>
        <v>SALIDA</v>
      </c>
      <c r="N42" s="18" t="s">
        <v>37</v>
      </c>
      <c r="O42" s="18" t="s">
        <v>41</v>
      </c>
      <c r="P42" s="84">
        <v>2</v>
      </c>
      <c r="Q42" s="84">
        <v>1</v>
      </c>
      <c r="R42" s="84">
        <v>2</v>
      </c>
      <c r="S42" s="84">
        <v>1</v>
      </c>
      <c r="T42" s="88">
        <f t="shared" si="14"/>
        <v>6</v>
      </c>
      <c r="U42" s="108" t="str">
        <f t="shared" si="10"/>
        <v>BAJO</v>
      </c>
      <c r="V42" s="18" t="str">
        <f t="shared" si="11"/>
        <v>NO SIGNIFICATIVO</v>
      </c>
      <c r="W42" s="10" t="s">
        <v>233</v>
      </c>
      <c r="X42" s="18" t="s">
        <v>228</v>
      </c>
      <c r="Y42" s="84">
        <v>2</v>
      </c>
      <c r="Z42" s="88">
        <v>0</v>
      </c>
      <c r="AA42" s="88">
        <v>1</v>
      </c>
      <c r="AB42" s="88">
        <v>0</v>
      </c>
      <c r="AC42" s="88">
        <f t="shared" si="15"/>
        <v>3</v>
      </c>
      <c r="AD42" s="108" t="str">
        <f t="shared" si="12"/>
        <v>BAJO</v>
      </c>
      <c r="AE42" s="18" t="str">
        <f t="shared" si="13"/>
        <v>NO SIGNIFICATIVO</v>
      </c>
      <c r="AF42" s="187" t="s">
        <v>141</v>
      </c>
      <c r="AG42" s="187"/>
      <c r="AH42" s="25"/>
    </row>
    <row r="43" spans="1:34" s="1" customFormat="1" ht="127.5" customHeight="1" x14ac:dyDescent="0.25">
      <c r="A43" s="90"/>
      <c r="B43" s="86">
        <v>25</v>
      </c>
      <c r="C43" s="71" t="s">
        <v>106</v>
      </c>
      <c r="D43" s="17" t="s">
        <v>195</v>
      </c>
      <c r="E43" s="17" t="s">
        <v>196</v>
      </c>
      <c r="F43" s="91" t="s">
        <v>7</v>
      </c>
      <c r="G43" s="91" t="s">
        <v>97</v>
      </c>
      <c r="H43" s="85">
        <v>16</v>
      </c>
      <c r="I43" s="10" t="str">
        <f>VLOOKUP(H43,'AA-IA'!$C$7:$G$29,2,FALSE)</f>
        <v>Generación de residuos peligrosos.</v>
      </c>
      <c r="J43" s="10" t="str">
        <f>VLOOKUP(H43,'AA-IA'!$C$7:$G$29,3,FALSE)</f>
        <v>• Contaminación al aire
• Contaminación al agua
• Contaminación al suelo
• Afectación a la Fauna</v>
      </c>
      <c r="K43" s="18" t="s">
        <v>45</v>
      </c>
      <c r="L43" s="66" t="str">
        <f>VLOOKUP(H43,'AA-IA'!$C$7:$G$29,4,FALSE)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43" s="18" t="str">
        <f>VLOOKUP(H43,'AA-IA'!$C$7:$G$29,5,FALSE)</f>
        <v>SALIDA</v>
      </c>
      <c r="N43" s="18" t="s">
        <v>37</v>
      </c>
      <c r="O43" s="18" t="s">
        <v>41</v>
      </c>
      <c r="P43" s="84">
        <v>2</v>
      </c>
      <c r="Q43" s="84">
        <v>1</v>
      </c>
      <c r="R43" s="84">
        <v>3</v>
      </c>
      <c r="S43" s="84">
        <v>1</v>
      </c>
      <c r="T43" s="88">
        <f t="shared" si="14"/>
        <v>7</v>
      </c>
      <c r="U43" s="108" t="str">
        <f t="shared" si="10"/>
        <v>MEDIO</v>
      </c>
      <c r="V43" s="18" t="str">
        <f t="shared" si="11"/>
        <v>NO SIGNIFICATIVO</v>
      </c>
      <c r="W43" s="84" t="s">
        <v>238</v>
      </c>
      <c r="X43" s="105" t="s">
        <v>226</v>
      </c>
      <c r="Y43" s="84">
        <v>2</v>
      </c>
      <c r="Z43" s="88">
        <v>0</v>
      </c>
      <c r="AA43" s="88">
        <v>2</v>
      </c>
      <c r="AB43" s="88">
        <v>0</v>
      </c>
      <c r="AC43" s="88">
        <f t="shared" si="15"/>
        <v>4</v>
      </c>
      <c r="AD43" s="108" t="str">
        <f t="shared" si="12"/>
        <v>BAJO</v>
      </c>
      <c r="AE43" s="18" t="str">
        <f t="shared" si="13"/>
        <v>NO SIGNIFICATIVO</v>
      </c>
      <c r="AF43" s="187" t="s">
        <v>141</v>
      </c>
      <c r="AG43" s="187"/>
      <c r="AH43" s="25"/>
    </row>
    <row r="44" spans="1:34" ht="182.25" customHeight="1" x14ac:dyDescent="0.25">
      <c r="A44" s="19"/>
      <c r="B44" s="82">
        <v>26</v>
      </c>
      <c r="C44" s="71" t="s">
        <v>106</v>
      </c>
      <c r="D44" s="74" t="s">
        <v>195</v>
      </c>
      <c r="E44" s="74" t="s">
        <v>196</v>
      </c>
      <c r="F44" s="86" t="s">
        <v>7</v>
      </c>
      <c r="G44" s="86" t="s">
        <v>97</v>
      </c>
      <c r="H44" s="86">
        <v>21</v>
      </c>
      <c r="I44" s="10" t="str">
        <f>VLOOKUP(H44,'AA-IA'!$C$7:$G$29,2,FALSE)</f>
        <v>Potencial derrame de materiales y residuos peligrosos.</v>
      </c>
      <c r="J44" s="10" t="str">
        <f>VLOOKUP(H44,'AA-IA'!$C$7:$G$29,3,FALSE)</f>
        <v xml:space="preserve">• Contaminación al suelo
• Contaminación al agua
• Afectación de Flora
• Afectación de Fauna
</v>
      </c>
      <c r="K44" s="91" t="s">
        <v>45</v>
      </c>
      <c r="L44" s="66" t="str">
        <f>VLOOKUP(H44,'AA-IA'!$C$7:$G$29,4,FALSE)</f>
        <v>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v>
      </c>
      <c r="M44" s="18" t="str">
        <f>VLOOKUP(H44,'AA-IA'!$C$7:$G$29,5,FALSE)</f>
        <v>SALIDA</v>
      </c>
      <c r="N44" s="84" t="s">
        <v>38</v>
      </c>
      <c r="O44" s="91" t="s">
        <v>41</v>
      </c>
      <c r="P44" s="84">
        <v>1</v>
      </c>
      <c r="Q44" s="84">
        <v>2</v>
      </c>
      <c r="R44" s="84">
        <v>3</v>
      </c>
      <c r="S44" s="84">
        <v>2</v>
      </c>
      <c r="T44" s="84">
        <f>SUM(P44:S44)</f>
        <v>8</v>
      </c>
      <c r="U44" s="108" t="str">
        <f t="shared" si="10"/>
        <v>MEDIO</v>
      </c>
      <c r="V44" s="18" t="str">
        <f t="shared" si="11"/>
        <v>NO SIGNIFICATIVO</v>
      </c>
      <c r="W44" s="66" t="s">
        <v>239</v>
      </c>
      <c r="X44" s="105" t="s">
        <v>226</v>
      </c>
      <c r="Y44" s="84">
        <v>1</v>
      </c>
      <c r="Z44" s="84">
        <v>2</v>
      </c>
      <c r="AA44" s="84">
        <v>2</v>
      </c>
      <c r="AB44" s="84">
        <v>1</v>
      </c>
      <c r="AC44" s="84">
        <f t="shared" ref="AC44" si="16">SUM(Y44:AB44)</f>
        <v>6</v>
      </c>
      <c r="AD44" s="108" t="str">
        <f t="shared" si="12"/>
        <v>BAJO</v>
      </c>
      <c r="AE44" s="18" t="str">
        <f t="shared" si="13"/>
        <v>NO SIGNIFICATIVO</v>
      </c>
      <c r="AF44" s="187" t="s">
        <v>141</v>
      </c>
      <c r="AG44" s="187"/>
      <c r="AH44" s="19"/>
    </row>
    <row r="45" spans="1:34" ht="144" customHeight="1" x14ac:dyDescent="0.25">
      <c r="A45" s="19"/>
      <c r="B45" s="86">
        <v>27</v>
      </c>
      <c r="C45" s="71" t="s">
        <v>106</v>
      </c>
      <c r="D45" s="74" t="s">
        <v>195</v>
      </c>
      <c r="E45" s="74" t="s">
        <v>196</v>
      </c>
      <c r="F45" s="86" t="s">
        <v>7</v>
      </c>
      <c r="G45" s="91" t="s">
        <v>97</v>
      </c>
      <c r="H45" s="86">
        <v>22</v>
      </c>
      <c r="I45" s="10" t="str">
        <f>VLOOKUP(H45,'AA-IA'!$C$7:$G$29,2,FALSE)</f>
        <v>Potencial incendio.</v>
      </c>
      <c r="J45" s="10" t="str">
        <f>VLOOKUP(H45,'AA-IA'!$C$7:$G$29,3,FALSE)</f>
        <v>• Contaminación al aire
• Contaminación al agua
• Contaminación al suelo
• Afectación a la Fauna
• Afectación a la población</v>
      </c>
      <c r="K45" s="91" t="s">
        <v>45</v>
      </c>
      <c r="L45" s="66" t="str">
        <f>VLOOKUP(H45,'AA-IA'!$C$7:$G$29,4,FALSE)</f>
        <v>D.S. N° 014-2017- MINAM Reglamento de la Ley de Gestión Integral de Residuos Sólidos</v>
      </c>
      <c r="M45" s="18" t="str">
        <f>VLOOKUP(H45,'AA-IA'!$C$7:$G$29,5,FALSE)</f>
        <v>SALIDA</v>
      </c>
      <c r="N45" s="84" t="s">
        <v>38</v>
      </c>
      <c r="O45" s="91" t="s">
        <v>41</v>
      </c>
      <c r="P45" s="84">
        <v>1</v>
      </c>
      <c r="Q45" s="84">
        <v>2</v>
      </c>
      <c r="R45" s="84">
        <v>3</v>
      </c>
      <c r="S45" s="84">
        <v>1</v>
      </c>
      <c r="T45" s="84">
        <f t="shared" ref="T45" si="17">SUM(P45:S45)</f>
        <v>7</v>
      </c>
      <c r="U45" s="108" t="str">
        <f t="shared" si="10"/>
        <v>MEDIO</v>
      </c>
      <c r="V45" s="18" t="str">
        <f t="shared" si="11"/>
        <v>NO SIGNIFICATIVO</v>
      </c>
      <c r="W45" s="66" t="s">
        <v>236</v>
      </c>
      <c r="X45" s="109" t="s">
        <v>228</v>
      </c>
      <c r="Y45" s="84">
        <v>1</v>
      </c>
      <c r="Z45" s="84">
        <v>1</v>
      </c>
      <c r="AA45" s="84">
        <v>2</v>
      </c>
      <c r="AB45" s="84">
        <v>0</v>
      </c>
      <c r="AC45" s="84">
        <f>SUM(Y45:AB45)</f>
        <v>4</v>
      </c>
      <c r="AD45" s="108" t="str">
        <f t="shared" si="12"/>
        <v>BAJO</v>
      </c>
      <c r="AE45" s="18" t="str">
        <f t="shared" si="13"/>
        <v>NO SIGNIFICATIVO</v>
      </c>
      <c r="AF45" s="187" t="s">
        <v>141</v>
      </c>
      <c r="AG45" s="187"/>
      <c r="AH45" s="19"/>
    </row>
    <row r="46" spans="1:34" ht="90" customHeight="1" x14ac:dyDescent="0.25">
      <c r="A46" s="19"/>
      <c r="B46" s="86">
        <v>28</v>
      </c>
      <c r="C46" s="71" t="s">
        <v>98</v>
      </c>
      <c r="D46" s="91" t="s">
        <v>153</v>
      </c>
      <c r="E46" s="91" t="s">
        <v>154</v>
      </c>
      <c r="F46" s="91" t="s">
        <v>7</v>
      </c>
      <c r="G46" s="91" t="s">
        <v>83</v>
      </c>
      <c r="H46" s="86">
        <v>5</v>
      </c>
      <c r="I46" s="10" t="str">
        <f>VLOOKUP(H46,'AA-IA'!$C$7:$G$29,2,FALSE)</f>
        <v>Consumo de hidrocarburos.</v>
      </c>
      <c r="J46" s="10" t="str">
        <f>VLOOKUP(H46,'AA-IA'!$C$7:$G$29,3,FALSE)</f>
        <v>• Agotamiento de RRNN</v>
      </c>
      <c r="K46" s="91" t="s">
        <v>45</v>
      </c>
      <c r="L46" s="66" t="str">
        <f>VLOOKUP(H46,'AA-IA'!$C$7:$G$29,4,FALSE)</f>
        <v>D.S. N° 032-2002-EM, Aprueban "Glosario, Siglas y Abreviaturas del Subsector Hidrocarburos"</v>
      </c>
      <c r="M46" s="18" t="str">
        <f>VLOOKUP(H46,'AA-IA'!$C$7:$G$29,5,FALSE)</f>
        <v>ENTRADA</v>
      </c>
      <c r="N46" s="84" t="s">
        <v>37</v>
      </c>
      <c r="O46" s="84" t="s">
        <v>127</v>
      </c>
      <c r="P46" s="84">
        <v>3</v>
      </c>
      <c r="Q46" s="84">
        <v>1</v>
      </c>
      <c r="R46" s="84">
        <v>0</v>
      </c>
      <c r="S46" s="84">
        <v>1</v>
      </c>
      <c r="T46" s="68">
        <f>SUM(P46:S46)</f>
        <v>5</v>
      </c>
      <c r="U46" s="108" t="str">
        <f t="shared" si="10"/>
        <v>BAJO</v>
      </c>
      <c r="V46" s="18" t="str">
        <f t="shared" si="11"/>
        <v>NO SIGNIFICATIVO</v>
      </c>
      <c r="W46" s="91" t="s">
        <v>128</v>
      </c>
      <c r="X46" s="105" t="s">
        <v>132</v>
      </c>
      <c r="Y46" s="84">
        <v>3</v>
      </c>
      <c r="Z46" s="84">
        <v>0</v>
      </c>
      <c r="AA46" s="84">
        <v>0</v>
      </c>
      <c r="AB46" s="84">
        <v>0</v>
      </c>
      <c r="AC46" s="68">
        <f>SUM(Y46:AB46)</f>
        <v>3</v>
      </c>
      <c r="AD46" s="108" t="str">
        <f t="shared" si="12"/>
        <v>BAJO</v>
      </c>
      <c r="AE46" s="18" t="str">
        <f t="shared" si="13"/>
        <v>NO SIGNIFICATIVO</v>
      </c>
      <c r="AF46" s="187" t="s">
        <v>141</v>
      </c>
      <c r="AG46" s="187"/>
      <c r="AH46" s="19"/>
    </row>
    <row r="47" spans="1:34" ht="90" customHeight="1" x14ac:dyDescent="0.25">
      <c r="A47" s="19"/>
      <c r="B47" s="86">
        <v>29</v>
      </c>
      <c r="C47" s="71" t="s">
        <v>98</v>
      </c>
      <c r="D47" s="91" t="s">
        <v>153</v>
      </c>
      <c r="E47" s="91" t="s">
        <v>154</v>
      </c>
      <c r="F47" s="91" t="s">
        <v>7</v>
      </c>
      <c r="G47" s="91" t="s">
        <v>83</v>
      </c>
      <c r="H47" s="86">
        <v>9</v>
      </c>
      <c r="I47" s="10" t="str">
        <f>VLOOKUP(H47,'AA-IA'!$C$7:$G$29,2,FALSE)</f>
        <v>Generación de agua residual doméstica.</v>
      </c>
      <c r="J47" s="10" t="str">
        <f>VLOOKUP(H47,'AA-IA'!$C$7:$G$29,3,FALSE)</f>
        <v>• Contaminación al suelo
• Contaminación al agua
• Afectación a la fauna</v>
      </c>
      <c r="K47" s="91" t="s">
        <v>45</v>
      </c>
      <c r="L47" s="66" t="str">
        <f>VLOOKUP(H47,'AA-IA'!$C$7:$G$29,4,FALSE)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47" s="18" t="str">
        <f>VLOOKUP(H47,'AA-IA'!$C$7:$G$29,5,FALSE)</f>
        <v>SALIDA</v>
      </c>
      <c r="N47" s="84" t="s">
        <v>37</v>
      </c>
      <c r="O47" s="84" t="s">
        <v>127</v>
      </c>
      <c r="P47" s="84">
        <v>3</v>
      </c>
      <c r="Q47" s="84">
        <v>1</v>
      </c>
      <c r="R47" s="84">
        <v>2</v>
      </c>
      <c r="S47" s="84">
        <v>1</v>
      </c>
      <c r="T47" s="68">
        <f t="shared" ref="T47:T54" si="18">SUM(P47:S47)</f>
        <v>7</v>
      </c>
      <c r="U47" s="108" t="str">
        <f t="shared" si="10"/>
        <v>MEDIO</v>
      </c>
      <c r="V47" s="18" t="str">
        <f t="shared" si="11"/>
        <v>NO SIGNIFICATIVO</v>
      </c>
      <c r="W47" s="91" t="s">
        <v>136</v>
      </c>
      <c r="X47" s="105" t="s">
        <v>132</v>
      </c>
      <c r="Y47" s="84">
        <v>3</v>
      </c>
      <c r="Z47" s="84">
        <v>0</v>
      </c>
      <c r="AA47" s="84">
        <v>1</v>
      </c>
      <c r="AB47" s="84">
        <v>0</v>
      </c>
      <c r="AC47" s="68">
        <f t="shared" ref="AC47:AC54" si="19">SUM(Y47:AB47)</f>
        <v>4</v>
      </c>
      <c r="AD47" s="108" t="str">
        <f t="shared" si="12"/>
        <v>BAJO</v>
      </c>
      <c r="AE47" s="18" t="str">
        <f t="shared" si="13"/>
        <v>NO SIGNIFICATIVO</v>
      </c>
      <c r="AF47" s="187" t="s">
        <v>141</v>
      </c>
      <c r="AG47" s="187"/>
      <c r="AH47" s="19"/>
    </row>
    <row r="48" spans="1:34" ht="90" customHeight="1" x14ac:dyDescent="0.25">
      <c r="A48" s="19"/>
      <c r="B48" s="86">
        <v>30</v>
      </c>
      <c r="C48" s="71" t="s">
        <v>98</v>
      </c>
      <c r="D48" s="91" t="s">
        <v>153</v>
      </c>
      <c r="E48" s="91" t="s">
        <v>154</v>
      </c>
      <c r="F48" s="91" t="s">
        <v>7</v>
      </c>
      <c r="G48" s="91" t="s">
        <v>83</v>
      </c>
      <c r="H48" s="86">
        <v>10</v>
      </c>
      <c r="I48" s="10" t="str">
        <f>VLOOKUP(H48,'AA-IA'!$C$7:$G$29,2,FALSE)</f>
        <v>Generación de agua residual no doméstica.</v>
      </c>
      <c r="J48" s="10" t="str">
        <f>VLOOKUP(H48,'AA-IA'!$C$7:$G$29,3,FALSE)</f>
        <v>• Contaminación al suelo
• Contaminación al agua
• Afectación a la fauna</v>
      </c>
      <c r="K48" s="91" t="s">
        <v>45</v>
      </c>
      <c r="L48" s="66" t="str">
        <f>VLOOKUP(H48,'AA-IA'!$C$7:$G$29,4,FALSE)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48" s="18" t="str">
        <f>VLOOKUP(H48,'AA-IA'!$C$7:$G$29,5,FALSE)</f>
        <v>SALIDA</v>
      </c>
      <c r="N48" s="91" t="s">
        <v>37</v>
      </c>
      <c r="O48" s="84" t="s">
        <v>127</v>
      </c>
      <c r="P48" s="84">
        <v>2</v>
      </c>
      <c r="Q48" s="84">
        <v>1</v>
      </c>
      <c r="R48" s="84">
        <v>2</v>
      </c>
      <c r="S48" s="84">
        <v>1</v>
      </c>
      <c r="T48" s="84">
        <f t="shared" si="18"/>
        <v>6</v>
      </c>
      <c r="U48" s="108" t="str">
        <f t="shared" si="10"/>
        <v>BAJO</v>
      </c>
      <c r="V48" s="18" t="str">
        <f t="shared" si="11"/>
        <v>NO SIGNIFICATIVO</v>
      </c>
      <c r="W48" s="91" t="s">
        <v>134</v>
      </c>
      <c r="X48" s="105" t="s">
        <v>132</v>
      </c>
      <c r="Y48" s="84">
        <v>2</v>
      </c>
      <c r="Z48" s="84">
        <v>0</v>
      </c>
      <c r="AA48" s="84">
        <v>1</v>
      </c>
      <c r="AB48" s="84">
        <v>0</v>
      </c>
      <c r="AC48" s="84">
        <f t="shared" ref="AC48" si="20">SUM(Y48:AB48)</f>
        <v>3</v>
      </c>
      <c r="AD48" s="108" t="str">
        <f t="shared" si="12"/>
        <v>BAJO</v>
      </c>
      <c r="AE48" s="18" t="str">
        <f t="shared" si="13"/>
        <v>NO SIGNIFICATIVO</v>
      </c>
      <c r="AF48" s="187" t="s">
        <v>141</v>
      </c>
      <c r="AG48" s="187"/>
      <c r="AH48" s="19"/>
    </row>
    <row r="49" spans="1:34" ht="90" customHeight="1" x14ac:dyDescent="0.25">
      <c r="A49" s="19"/>
      <c r="B49" s="82">
        <v>31</v>
      </c>
      <c r="C49" s="71" t="s">
        <v>98</v>
      </c>
      <c r="D49" s="91" t="s">
        <v>153</v>
      </c>
      <c r="E49" s="91" t="s">
        <v>154</v>
      </c>
      <c r="F49" s="91" t="s">
        <v>7</v>
      </c>
      <c r="G49" s="91" t="s">
        <v>83</v>
      </c>
      <c r="H49" s="86">
        <v>11</v>
      </c>
      <c r="I49" s="10" t="str">
        <f>VLOOKUP(H49,'AA-IA'!$C$7:$G$29,2,FALSE)</f>
        <v>Emisión de gases de combustión.</v>
      </c>
      <c r="J49" s="10" t="str">
        <f>VLOOKUP(H49,'AA-IA'!$C$7:$G$29,3,FALSE)</f>
        <v>• Contaminación al aire</v>
      </c>
      <c r="K49" s="91" t="s">
        <v>45</v>
      </c>
      <c r="L49" s="66" t="str">
        <f>VLOOKUP(H49,'AA-IA'!$C$7:$G$29,4,FALSE)</f>
        <v>D.S. N° 003-2008-MINAM, Aprueban los Estandares Nacionales de Calidad Ambiental para Aire</v>
      </c>
      <c r="M49" s="18" t="str">
        <f>VLOOKUP(H49,'AA-IA'!$C$7:$G$29,5,FALSE)</f>
        <v>SALIDA</v>
      </c>
      <c r="N49" s="84" t="s">
        <v>37</v>
      </c>
      <c r="O49" s="84" t="s">
        <v>127</v>
      </c>
      <c r="P49" s="84">
        <v>3</v>
      </c>
      <c r="Q49" s="84">
        <v>1</v>
      </c>
      <c r="R49" s="84">
        <v>2</v>
      </c>
      <c r="S49" s="84">
        <v>1</v>
      </c>
      <c r="T49" s="68">
        <f t="shared" si="18"/>
        <v>7</v>
      </c>
      <c r="U49" s="108" t="str">
        <f t="shared" si="10"/>
        <v>MEDIO</v>
      </c>
      <c r="V49" s="18" t="str">
        <f t="shared" si="11"/>
        <v>NO SIGNIFICATIVO</v>
      </c>
      <c r="W49" s="91" t="s">
        <v>128</v>
      </c>
      <c r="X49" s="105" t="s">
        <v>132</v>
      </c>
      <c r="Y49" s="84">
        <v>3</v>
      </c>
      <c r="Z49" s="84">
        <v>0</v>
      </c>
      <c r="AA49" s="84">
        <v>1</v>
      </c>
      <c r="AB49" s="84">
        <v>0</v>
      </c>
      <c r="AC49" s="68">
        <f t="shared" si="19"/>
        <v>4</v>
      </c>
      <c r="AD49" s="108" t="str">
        <f t="shared" si="12"/>
        <v>BAJO</v>
      </c>
      <c r="AE49" s="18" t="str">
        <f t="shared" si="13"/>
        <v>NO SIGNIFICATIVO</v>
      </c>
      <c r="AF49" s="187" t="s">
        <v>141</v>
      </c>
      <c r="AG49" s="187"/>
      <c r="AH49" s="19"/>
    </row>
    <row r="50" spans="1:34" ht="90" customHeight="1" x14ac:dyDescent="0.25">
      <c r="A50" s="19"/>
      <c r="B50" s="86">
        <v>32</v>
      </c>
      <c r="C50" s="71" t="s">
        <v>98</v>
      </c>
      <c r="D50" s="91" t="s">
        <v>153</v>
      </c>
      <c r="E50" s="91" t="s">
        <v>154</v>
      </c>
      <c r="F50" s="91" t="s">
        <v>7</v>
      </c>
      <c r="G50" s="91" t="s">
        <v>83</v>
      </c>
      <c r="H50" s="86">
        <v>14</v>
      </c>
      <c r="I50" s="10" t="str">
        <f>VLOOKUP(H50,'AA-IA'!$C$7:$G$29,2,FALSE)</f>
        <v>Generación de ruido.</v>
      </c>
      <c r="J50" s="10" t="str">
        <f>VLOOKUP(H50,'AA-IA'!$C$7:$G$29,3,FALSE)</f>
        <v>• Contaminación al Suelo
• Contaminación al agua
• Contaminación al aire</v>
      </c>
      <c r="K50" s="91" t="s">
        <v>45</v>
      </c>
      <c r="L50" s="66" t="str">
        <f>VLOOKUP(H50,'AA-IA'!$C$7:$G$29,4,FALSE)</f>
        <v>D.S. Nº 085-2003-PCM, Aprueban el reglamento de estándares nacionales de calidad ambiental para ruido</v>
      </c>
      <c r="M50" s="18" t="str">
        <f>VLOOKUP(H50,'AA-IA'!$C$7:$G$29,5,FALSE)</f>
        <v>SALIDA</v>
      </c>
      <c r="N50" s="84" t="s">
        <v>37</v>
      </c>
      <c r="O50" s="84" t="s">
        <v>127</v>
      </c>
      <c r="P50" s="84">
        <v>3</v>
      </c>
      <c r="Q50" s="84">
        <v>1</v>
      </c>
      <c r="R50" s="84">
        <v>1</v>
      </c>
      <c r="S50" s="84">
        <v>1</v>
      </c>
      <c r="T50" s="68">
        <f t="shared" si="18"/>
        <v>6</v>
      </c>
      <c r="U50" s="108" t="str">
        <f t="shared" si="10"/>
        <v>BAJO</v>
      </c>
      <c r="V50" s="18" t="str">
        <f t="shared" si="11"/>
        <v>NO SIGNIFICATIVO</v>
      </c>
      <c r="W50" s="91" t="s">
        <v>128</v>
      </c>
      <c r="X50" s="105" t="s">
        <v>132</v>
      </c>
      <c r="Y50" s="84">
        <v>3</v>
      </c>
      <c r="Z50" s="84">
        <v>0</v>
      </c>
      <c r="AA50" s="84">
        <v>0</v>
      </c>
      <c r="AB50" s="84">
        <v>0</v>
      </c>
      <c r="AC50" s="68">
        <f t="shared" si="19"/>
        <v>3</v>
      </c>
      <c r="AD50" s="108" t="str">
        <f t="shared" si="12"/>
        <v>BAJO</v>
      </c>
      <c r="AE50" s="18" t="str">
        <f t="shared" si="13"/>
        <v>NO SIGNIFICATIVO</v>
      </c>
      <c r="AF50" s="187" t="s">
        <v>141</v>
      </c>
      <c r="AG50" s="187"/>
      <c r="AH50" s="19"/>
    </row>
    <row r="51" spans="1:34" ht="90" customHeight="1" x14ac:dyDescent="0.25">
      <c r="A51" s="19"/>
      <c r="B51" s="86">
        <v>33</v>
      </c>
      <c r="C51" s="71" t="s">
        <v>98</v>
      </c>
      <c r="D51" s="91" t="s">
        <v>153</v>
      </c>
      <c r="E51" s="91" t="s">
        <v>154</v>
      </c>
      <c r="F51" s="91" t="s">
        <v>7</v>
      </c>
      <c r="G51" s="91" t="s">
        <v>83</v>
      </c>
      <c r="H51" s="86">
        <v>15</v>
      </c>
      <c r="I51" s="10" t="str">
        <f>VLOOKUP(H51,'AA-IA'!$C$7:$G$29,2,FALSE)</f>
        <v>Generación de residuos no peligrosos.</v>
      </c>
      <c r="J51" s="10" t="str">
        <f>VLOOKUP(H51,'AA-IA'!$C$7:$G$29,3,FALSE)</f>
        <v>• Contaminación al aire
• Contaminación al agua
• Contaminación al suelo
• Afectación a la Fauna</v>
      </c>
      <c r="K51" s="91" t="s">
        <v>45</v>
      </c>
      <c r="L51" s="66" t="str">
        <f>VLOOKUP(H51,'AA-IA'!$C$7:$G$29,4,FALSE)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51" s="18" t="str">
        <f>VLOOKUP(H51,'AA-IA'!$C$7:$G$29,5,FALSE)</f>
        <v>SALIDA</v>
      </c>
      <c r="N51" s="84" t="s">
        <v>37</v>
      </c>
      <c r="O51" s="84" t="s">
        <v>127</v>
      </c>
      <c r="P51" s="84">
        <v>2</v>
      </c>
      <c r="Q51" s="84">
        <v>1</v>
      </c>
      <c r="R51" s="84">
        <v>2</v>
      </c>
      <c r="S51" s="84">
        <v>1</v>
      </c>
      <c r="T51" s="68">
        <f t="shared" si="18"/>
        <v>6</v>
      </c>
      <c r="U51" s="108" t="str">
        <f t="shared" si="10"/>
        <v>BAJO</v>
      </c>
      <c r="V51" s="18" t="str">
        <f t="shared" si="11"/>
        <v>NO SIGNIFICATIVO</v>
      </c>
      <c r="W51" s="91" t="s">
        <v>134</v>
      </c>
      <c r="X51" s="105" t="s">
        <v>132</v>
      </c>
      <c r="Y51" s="84">
        <v>2</v>
      </c>
      <c r="Z51" s="84">
        <v>0</v>
      </c>
      <c r="AA51" s="84">
        <v>1</v>
      </c>
      <c r="AB51" s="84">
        <v>0</v>
      </c>
      <c r="AC51" s="68">
        <f t="shared" si="19"/>
        <v>3</v>
      </c>
      <c r="AD51" s="108" t="str">
        <f t="shared" si="12"/>
        <v>BAJO</v>
      </c>
      <c r="AE51" s="18" t="str">
        <f t="shared" si="13"/>
        <v>NO SIGNIFICATIVO</v>
      </c>
      <c r="AF51" s="187" t="s">
        <v>141</v>
      </c>
      <c r="AG51" s="187"/>
      <c r="AH51" s="19"/>
    </row>
    <row r="52" spans="1:34" ht="90" customHeight="1" x14ac:dyDescent="0.25">
      <c r="A52" s="19"/>
      <c r="B52" s="86">
        <v>34</v>
      </c>
      <c r="C52" s="71" t="s">
        <v>98</v>
      </c>
      <c r="D52" s="91" t="s">
        <v>153</v>
      </c>
      <c r="E52" s="91" t="s">
        <v>154</v>
      </c>
      <c r="F52" s="91" t="s">
        <v>7</v>
      </c>
      <c r="G52" s="91" t="s">
        <v>83</v>
      </c>
      <c r="H52" s="86">
        <v>16</v>
      </c>
      <c r="I52" s="10" t="str">
        <f>VLOOKUP(H52,'AA-IA'!$C$7:$G$29,2,FALSE)</f>
        <v>Generación de residuos peligrosos.</v>
      </c>
      <c r="J52" s="10" t="str">
        <f>VLOOKUP(H52,'AA-IA'!$C$7:$G$29,3,FALSE)</f>
        <v>• Contaminación al aire
• Contaminación al agua
• Contaminación al suelo
• Afectación a la Fauna</v>
      </c>
      <c r="K52" s="91" t="s">
        <v>45</v>
      </c>
      <c r="L52" s="66" t="str">
        <f>VLOOKUP(H52,'AA-IA'!$C$7:$G$29,4,FALSE)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52" s="18" t="str">
        <f>VLOOKUP(H52,'AA-IA'!$C$7:$G$29,5,FALSE)</f>
        <v>SALIDA</v>
      </c>
      <c r="N52" s="84" t="s">
        <v>37</v>
      </c>
      <c r="O52" s="84" t="s">
        <v>127</v>
      </c>
      <c r="P52" s="84">
        <v>1</v>
      </c>
      <c r="Q52" s="84">
        <v>1</v>
      </c>
      <c r="R52" s="84">
        <v>2</v>
      </c>
      <c r="S52" s="84">
        <v>1</v>
      </c>
      <c r="T52" s="68">
        <f t="shared" si="18"/>
        <v>5</v>
      </c>
      <c r="U52" s="108" t="str">
        <f t="shared" si="10"/>
        <v>BAJO</v>
      </c>
      <c r="V52" s="18" t="str">
        <f t="shared" si="11"/>
        <v>NO SIGNIFICATIVO</v>
      </c>
      <c r="W52" s="91" t="s">
        <v>134</v>
      </c>
      <c r="X52" s="105" t="s">
        <v>132</v>
      </c>
      <c r="Y52" s="84">
        <v>1</v>
      </c>
      <c r="Z52" s="84">
        <v>0</v>
      </c>
      <c r="AA52" s="84">
        <v>1</v>
      </c>
      <c r="AB52" s="84">
        <v>0</v>
      </c>
      <c r="AC52" s="68">
        <f t="shared" si="19"/>
        <v>2</v>
      </c>
      <c r="AD52" s="108" t="str">
        <f t="shared" si="12"/>
        <v>BAJO</v>
      </c>
      <c r="AE52" s="18" t="str">
        <f t="shared" si="13"/>
        <v>NO SIGNIFICATIVO</v>
      </c>
      <c r="AF52" s="187" t="s">
        <v>141</v>
      </c>
      <c r="AG52" s="187"/>
      <c r="AH52" s="19"/>
    </row>
    <row r="53" spans="1:34" ht="90" customHeight="1" x14ac:dyDescent="0.25">
      <c r="A53" s="19"/>
      <c r="B53" s="86">
        <v>35</v>
      </c>
      <c r="C53" s="71" t="s">
        <v>98</v>
      </c>
      <c r="D53" s="91" t="s">
        <v>153</v>
      </c>
      <c r="E53" s="91" t="s">
        <v>154</v>
      </c>
      <c r="F53" s="91" t="s">
        <v>7</v>
      </c>
      <c r="G53" s="91" t="s">
        <v>83</v>
      </c>
      <c r="H53" s="86">
        <v>19</v>
      </c>
      <c r="I53" s="10" t="str">
        <f>VLOOKUP(H53,'AA-IA'!$C$7:$G$29,2,FALSE)</f>
        <v>Potencial derrame de hidrocarburos</v>
      </c>
      <c r="J53" s="10" t="str">
        <f>VLOOKUP(H53,'AA-IA'!$C$7:$G$29,3,FALSE)</f>
        <v>• Contaminación al aire
• Contaminación al agua
• Contaminación al suelo
• Afectación a la Fauna</v>
      </c>
      <c r="K53" s="91" t="s">
        <v>45</v>
      </c>
      <c r="L53" s="66" t="str">
        <f>VLOOKUP(H53,'AA-IA'!$C$7:$G$29,4,FALSE)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53" s="18" t="str">
        <f>VLOOKUP(H53,'AA-IA'!$C$7:$G$29,5,FALSE)</f>
        <v>SALIDA</v>
      </c>
      <c r="N53" s="84" t="s">
        <v>38</v>
      </c>
      <c r="O53" s="84" t="s">
        <v>127</v>
      </c>
      <c r="P53" s="84">
        <v>1</v>
      </c>
      <c r="Q53" s="84">
        <v>2</v>
      </c>
      <c r="R53" s="84">
        <v>3</v>
      </c>
      <c r="S53" s="84">
        <v>1</v>
      </c>
      <c r="T53" s="68">
        <f t="shared" si="18"/>
        <v>7</v>
      </c>
      <c r="U53" s="108" t="str">
        <f t="shared" si="10"/>
        <v>MEDIO</v>
      </c>
      <c r="V53" s="18" t="str">
        <f t="shared" si="11"/>
        <v>NO SIGNIFICATIVO</v>
      </c>
      <c r="W53" s="91" t="s">
        <v>140</v>
      </c>
      <c r="X53" s="105" t="s">
        <v>132</v>
      </c>
      <c r="Y53" s="84">
        <v>1</v>
      </c>
      <c r="Z53" s="84">
        <v>1</v>
      </c>
      <c r="AA53" s="84">
        <v>2</v>
      </c>
      <c r="AB53" s="84">
        <v>0</v>
      </c>
      <c r="AC53" s="68">
        <f t="shared" si="19"/>
        <v>4</v>
      </c>
      <c r="AD53" s="108" t="str">
        <f t="shared" si="12"/>
        <v>BAJO</v>
      </c>
      <c r="AE53" s="18" t="str">
        <f t="shared" si="13"/>
        <v>NO SIGNIFICATIVO</v>
      </c>
      <c r="AF53" s="187" t="s">
        <v>141</v>
      </c>
      <c r="AG53" s="187"/>
      <c r="AH53" s="19"/>
    </row>
    <row r="54" spans="1:34" ht="90" customHeight="1" x14ac:dyDescent="0.25">
      <c r="A54" s="19"/>
      <c r="B54" s="82">
        <v>36</v>
      </c>
      <c r="C54" s="71" t="s">
        <v>98</v>
      </c>
      <c r="D54" s="91" t="s">
        <v>153</v>
      </c>
      <c r="E54" s="91" t="s">
        <v>154</v>
      </c>
      <c r="F54" s="91" t="s">
        <v>7</v>
      </c>
      <c r="G54" s="91" t="s">
        <v>83</v>
      </c>
      <c r="H54" s="86">
        <v>22</v>
      </c>
      <c r="I54" s="10" t="str">
        <f>VLOOKUP(H54,'AA-IA'!$C$7:$G$29,2,FALSE)</f>
        <v>Potencial incendio.</v>
      </c>
      <c r="J54" s="10" t="str">
        <f>VLOOKUP(H54,'AA-IA'!$C$7:$G$29,3,FALSE)</f>
        <v>• Contaminación al aire
• Contaminación al agua
• Contaminación al suelo
• Afectación a la Fauna
• Afectación a la población</v>
      </c>
      <c r="K54" s="91" t="s">
        <v>45</v>
      </c>
      <c r="L54" s="66" t="str">
        <f>VLOOKUP(H54,'AA-IA'!$C$7:$G$29,4,FALSE)</f>
        <v>D.S. N° 014-2017- MINAM Reglamento de la Ley de Gestión Integral de Residuos Sólidos</v>
      </c>
      <c r="M54" s="18" t="str">
        <f>VLOOKUP(H54,'AA-IA'!$C$7:$G$29,5,FALSE)</f>
        <v>SALIDA</v>
      </c>
      <c r="N54" s="84" t="s">
        <v>38</v>
      </c>
      <c r="O54" s="84" t="s">
        <v>127</v>
      </c>
      <c r="P54" s="84">
        <v>1</v>
      </c>
      <c r="Q54" s="84">
        <v>2</v>
      </c>
      <c r="R54" s="84">
        <v>3</v>
      </c>
      <c r="S54" s="84">
        <v>1</v>
      </c>
      <c r="T54" s="68">
        <f t="shared" si="18"/>
        <v>7</v>
      </c>
      <c r="U54" s="108" t="str">
        <f t="shared" si="10"/>
        <v>MEDIO</v>
      </c>
      <c r="V54" s="18" t="str">
        <f t="shared" si="11"/>
        <v>NO SIGNIFICATIVO</v>
      </c>
      <c r="W54" s="91" t="s">
        <v>140</v>
      </c>
      <c r="X54" s="105" t="s">
        <v>132</v>
      </c>
      <c r="Y54" s="84">
        <v>1</v>
      </c>
      <c r="Z54" s="84">
        <v>1</v>
      </c>
      <c r="AA54" s="84">
        <v>2</v>
      </c>
      <c r="AB54" s="84">
        <v>0</v>
      </c>
      <c r="AC54" s="68">
        <f t="shared" si="19"/>
        <v>4</v>
      </c>
      <c r="AD54" s="108" t="str">
        <f t="shared" si="12"/>
        <v>BAJO</v>
      </c>
      <c r="AE54" s="18" t="str">
        <f t="shared" si="13"/>
        <v>NO SIGNIFICATIVO</v>
      </c>
      <c r="AF54" s="187" t="s">
        <v>141</v>
      </c>
      <c r="AG54" s="187"/>
      <c r="AH54" s="19"/>
    </row>
    <row r="55" spans="1:34" ht="90" customHeight="1" x14ac:dyDescent="0.25">
      <c r="A55" s="19"/>
      <c r="B55" s="82">
        <v>46</v>
      </c>
      <c r="C55" s="71" t="s">
        <v>158</v>
      </c>
      <c r="D55" s="86" t="s">
        <v>159</v>
      </c>
      <c r="E55" s="86" t="s">
        <v>160</v>
      </c>
      <c r="F55" s="144" t="s">
        <v>161</v>
      </c>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9"/>
    </row>
    <row r="56" spans="1:34" ht="90" customHeight="1" x14ac:dyDescent="0.25">
      <c r="A56" s="19"/>
      <c r="B56" s="86">
        <v>47</v>
      </c>
      <c r="C56" s="71" t="s">
        <v>158</v>
      </c>
      <c r="D56" s="74" t="s">
        <v>170</v>
      </c>
      <c r="E56" s="74" t="s">
        <v>171</v>
      </c>
      <c r="F56" s="188" t="s">
        <v>163</v>
      </c>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9"/>
    </row>
    <row r="57" spans="1:34" ht="90" customHeight="1" x14ac:dyDescent="0.25">
      <c r="A57" s="19"/>
      <c r="B57" s="86">
        <v>48</v>
      </c>
      <c r="C57" s="71" t="s">
        <v>158</v>
      </c>
      <c r="D57" s="86" t="s">
        <v>176</v>
      </c>
      <c r="E57" s="74" t="s">
        <v>177</v>
      </c>
      <c r="F57" s="144" t="s">
        <v>162</v>
      </c>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9"/>
    </row>
    <row r="58" spans="1:34" ht="90" customHeight="1" x14ac:dyDescent="0.25">
      <c r="A58" s="19"/>
      <c r="B58" s="86">
        <v>49</v>
      </c>
      <c r="C58" s="71" t="s">
        <v>105</v>
      </c>
      <c r="D58" s="74" t="s">
        <v>172</v>
      </c>
      <c r="E58" s="74" t="s">
        <v>102</v>
      </c>
      <c r="F58" s="91" t="s">
        <v>7</v>
      </c>
      <c r="G58" s="91" t="s">
        <v>5</v>
      </c>
      <c r="H58" s="86">
        <v>4</v>
      </c>
      <c r="I58" s="66" t="str">
        <f>VLOOKUP(H58,'AA-IA'!$C$7:$G$29,2,FALSE)</f>
        <v>Consumo de equipo de protección personal.</v>
      </c>
      <c r="J58" s="10" t="str">
        <f>VLOOKUP(H58,'AA-IA'!$C$7:$G$29,3,FALSE)</f>
        <v>• Agotamiento de RRNN</v>
      </c>
      <c r="K58" s="91" t="s">
        <v>45</v>
      </c>
      <c r="L58" s="66" t="str">
        <f>VLOOKUP(H58,'AA-IA'!$C$7:$G$29,4,FALSE)</f>
        <v>----</v>
      </c>
      <c r="M58" s="91" t="str">
        <f>VLOOKUP(H58,'AA-IA'!$C$7:$G$29,5,FALSE)</f>
        <v>ENTRADA</v>
      </c>
      <c r="N58" s="91" t="s">
        <v>37</v>
      </c>
      <c r="O58" s="91" t="s">
        <v>41</v>
      </c>
      <c r="P58" s="84">
        <v>2</v>
      </c>
      <c r="Q58" s="84">
        <v>1</v>
      </c>
      <c r="R58" s="84">
        <v>0</v>
      </c>
      <c r="S58" s="84">
        <v>0</v>
      </c>
      <c r="T58" s="68">
        <f t="shared" ref="T58" si="21">SUM(P58:S58)</f>
        <v>3</v>
      </c>
      <c r="U58" s="86" t="str">
        <f t="shared" ref="U58:U66" si="22">IF(AND(T58&gt;=0,T58&lt;=6),"BAJO",IF(AND(T58&gt;=7,T58&lt;9),"MEDIO",IF(T58&gt;=9,"ALTO","")))</f>
        <v>BAJO</v>
      </c>
      <c r="V58" s="91" t="str">
        <f t="shared" ref="V58:V66" si="23">IF(T58&lt;=8,"NO SIGNIFICATIVO", "SIGNIFICATIVO")</f>
        <v>NO SIGNIFICATIVO</v>
      </c>
      <c r="W58" s="91" t="s">
        <v>145</v>
      </c>
      <c r="X58" s="109" t="s">
        <v>86</v>
      </c>
      <c r="Y58" s="84">
        <v>2</v>
      </c>
      <c r="Z58" s="84">
        <v>0</v>
      </c>
      <c r="AA58" s="84">
        <v>0</v>
      </c>
      <c r="AB58" s="84">
        <v>0</v>
      </c>
      <c r="AC58" s="84">
        <f t="shared" ref="AC58" si="24">SUM(Y58:AB58)</f>
        <v>2</v>
      </c>
      <c r="AD58" s="86" t="str">
        <f t="shared" ref="AD58:AD66" si="25">IF(AND(AC58&gt;=0,AC58&lt;=6),"BAJO",IF(AND(AC58&gt;=7,AC58&lt;=9),"MEDIO",IF(AC58&gt;=9,"ALTO","")))</f>
        <v>BAJO</v>
      </c>
      <c r="AE58" s="91" t="str">
        <f t="shared" ref="AE58:AE66" si="26">IF(AC58&lt;=8,"NO SIGNIFICATIVO", "SIGNIFICATIVO")</f>
        <v>NO SIGNIFICATIVO</v>
      </c>
      <c r="AF58" s="187" t="s">
        <v>141</v>
      </c>
      <c r="AG58" s="187"/>
      <c r="AH58" s="19"/>
    </row>
    <row r="59" spans="1:34" ht="90" customHeight="1" x14ac:dyDescent="0.25">
      <c r="A59" s="19"/>
      <c r="B59" s="86">
        <v>50</v>
      </c>
      <c r="C59" s="71" t="s">
        <v>105</v>
      </c>
      <c r="D59" s="74" t="s">
        <v>172</v>
      </c>
      <c r="E59" s="74" t="s">
        <v>102</v>
      </c>
      <c r="F59" s="91" t="s">
        <v>7</v>
      </c>
      <c r="G59" s="91" t="s">
        <v>5</v>
      </c>
      <c r="H59" s="86">
        <v>5</v>
      </c>
      <c r="I59" s="66" t="str">
        <f>VLOOKUP(H59,'AA-IA'!$C$7:$G$29,2,FALSE)</f>
        <v>Consumo de hidrocarburos.</v>
      </c>
      <c r="J59" s="10" t="str">
        <f>VLOOKUP(H59,'AA-IA'!$C$7:$G$29,3,FALSE)</f>
        <v>• Agotamiento de RRNN</v>
      </c>
      <c r="K59" s="91" t="s">
        <v>45</v>
      </c>
      <c r="L59" s="66" t="str">
        <f>VLOOKUP(H59,'AA-IA'!$C$7:$G$29,4,FALSE)</f>
        <v>D.S. N° 032-2002-EM, Aprueban "Glosario, Siglas y Abreviaturas del Subsector Hidrocarburos"</v>
      </c>
      <c r="M59" s="109" t="str">
        <f>VLOOKUP(H59,'AA-IA'!$C$7:$G$29,5,FALSE)</f>
        <v>ENTRADA</v>
      </c>
      <c r="N59" s="84" t="s">
        <v>37</v>
      </c>
      <c r="O59" s="84" t="s">
        <v>135</v>
      </c>
      <c r="P59" s="84">
        <v>3</v>
      </c>
      <c r="Q59" s="84">
        <v>1</v>
      </c>
      <c r="R59" s="84">
        <v>0</v>
      </c>
      <c r="S59" s="84">
        <v>1</v>
      </c>
      <c r="T59" s="84">
        <f>SUM(P59:S59)</f>
        <v>5</v>
      </c>
      <c r="U59" s="107" t="str">
        <f t="shared" si="22"/>
        <v>BAJO</v>
      </c>
      <c r="V59" s="109" t="str">
        <f t="shared" si="23"/>
        <v>NO SIGNIFICATIVO</v>
      </c>
      <c r="W59" s="84" t="s">
        <v>231</v>
      </c>
      <c r="X59" s="105" t="s">
        <v>227</v>
      </c>
      <c r="Y59" s="84">
        <v>3</v>
      </c>
      <c r="Z59" s="84">
        <v>0</v>
      </c>
      <c r="AA59" s="84">
        <v>0</v>
      </c>
      <c r="AB59" s="84">
        <v>0</v>
      </c>
      <c r="AC59" s="84">
        <f>SUM(Y59:AB59)</f>
        <v>3</v>
      </c>
      <c r="AD59" s="107" t="str">
        <f t="shared" si="25"/>
        <v>BAJO</v>
      </c>
      <c r="AE59" s="109" t="str">
        <f t="shared" si="26"/>
        <v>NO SIGNIFICATIVO</v>
      </c>
      <c r="AF59" s="187" t="s">
        <v>141</v>
      </c>
      <c r="AG59" s="187"/>
      <c r="AH59" s="19"/>
    </row>
    <row r="60" spans="1:34" ht="90" customHeight="1" x14ac:dyDescent="0.25">
      <c r="A60" s="19"/>
      <c r="B60" s="82">
        <v>51</v>
      </c>
      <c r="C60" s="71" t="s">
        <v>105</v>
      </c>
      <c r="D60" s="74" t="s">
        <v>172</v>
      </c>
      <c r="E60" s="74" t="s">
        <v>102</v>
      </c>
      <c r="F60" s="91" t="s">
        <v>7</v>
      </c>
      <c r="G60" s="91" t="s">
        <v>5</v>
      </c>
      <c r="H60" s="86">
        <v>9</v>
      </c>
      <c r="I60" s="66" t="str">
        <f>VLOOKUP(H60,'AA-IA'!$C$7:$G$29,2,FALSE)</f>
        <v>Generación de agua residual doméstica.</v>
      </c>
      <c r="J60" s="10" t="str">
        <f>VLOOKUP(H60,'AA-IA'!$C$7:$G$29,3,FALSE)</f>
        <v>• Contaminación al suelo
• Contaminación al agua
• Afectación a la fauna</v>
      </c>
      <c r="K60" s="91" t="s">
        <v>45</v>
      </c>
      <c r="L60" s="66" t="str">
        <f>VLOOKUP(H60,'AA-IA'!$C$7:$G$29,4,FALSE)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60" s="109" t="str">
        <f>VLOOKUP(H60,'AA-IA'!$C$7:$G$29,5,FALSE)</f>
        <v>SALIDA</v>
      </c>
      <c r="N60" s="84" t="s">
        <v>37</v>
      </c>
      <c r="O60" s="84" t="s">
        <v>135</v>
      </c>
      <c r="P60" s="84">
        <v>3</v>
      </c>
      <c r="Q60" s="84">
        <v>1</v>
      </c>
      <c r="R60" s="84">
        <v>1</v>
      </c>
      <c r="S60" s="84">
        <v>1</v>
      </c>
      <c r="T60" s="84">
        <f>SUM(P60:S60)</f>
        <v>6</v>
      </c>
      <c r="U60" s="107" t="str">
        <f t="shared" si="22"/>
        <v>BAJO</v>
      </c>
      <c r="V60" s="109" t="str">
        <f t="shared" si="23"/>
        <v>NO SIGNIFICATIVO</v>
      </c>
      <c r="W60" s="84" t="s">
        <v>232</v>
      </c>
      <c r="X60" s="105" t="s">
        <v>226</v>
      </c>
      <c r="Y60" s="84">
        <v>3</v>
      </c>
      <c r="Z60" s="84">
        <v>0</v>
      </c>
      <c r="AA60" s="84">
        <v>0</v>
      </c>
      <c r="AB60" s="84">
        <v>0</v>
      </c>
      <c r="AC60" s="84">
        <f>SUM(Y60:AB60)</f>
        <v>3</v>
      </c>
      <c r="AD60" s="107" t="str">
        <f t="shared" si="25"/>
        <v>BAJO</v>
      </c>
      <c r="AE60" s="109" t="str">
        <f t="shared" si="26"/>
        <v>NO SIGNIFICATIVO</v>
      </c>
      <c r="AF60" s="187" t="s">
        <v>141</v>
      </c>
      <c r="AG60" s="187"/>
      <c r="AH60" s="19"/>
    </row>
    <row r="61" spans="1:34" ht="90" customHeight="1" x14ac:dyDescent="0.25">
      <c r="A61" s="19"/>
      <c r="B61" s="86">
        <v>52</v>
      </c>
      <c r="C61" s="71" t="s">
        <v>105</v>
      </c>
      <c r="D61" s="74" t="s">
        <v>172</v>
      </c>
      <c r="E61" s="74" t="s">
        <v>102</v>
      </c>
      <c r="F61" s="91" t="s">
        <v>7</v>
      </c>
      <c r="G61" s="91" t="s">
        <v>5</v>
      </c>
      <c r="H61" s="86">
        <v>11</v>
      </c>
      <c r="I61" s="66" t="str">
        <f>VLOOKUP(H61,'AA-IA'!$C$7:$G$29,2,FALSE)</f>
        <v>Emisión de gases de combustión.</v>
      </c>
      <c r="J61" s="10" t="str">
        <f>VLOOKUP(H61,'AA-IA'!$C$7:$G$29,3,FALSE)</f>
        <v>• Contaminación al aire</v>
      </c>
      <c r="K61" s="91" t="s">
        <v>45</v>
      </c>
      <c r="L61" s="66" t="str">
        <f>VLOOKUP(H61,'AA-IA'!$C$7:$G$29,4,FALSE)</f>
        <v>D.S. N° 003-2008-MINAM, Aprueban los Estandares Nacionales de Calidad Ambiental para Aire</v>
      </c>
      <c r="M61" s="109" t="str">
        <f>VLOOKUP(H61,'AA-IA'!$C$7:$G$29,5,FALSE)</f>
        <v>SALIDA</v>
      </c>
      <c r="N61" s="84" t="s">
        <v>37</v>
      </c>
      <c r="O61" s="84" t="s">
        <v>135</v>
      </c>
      <c r="P61" s="84">
        <v>3</v>
      </c>
      <c r="Q61" s="84">
        <v>1</v>
      </c>
      <c r="R61" s="84">
        <v>1</v>
      </c>
      <c r="S61" s="84">
        <v>1</v>
      </c>
      <c r="T61" s="84">
        <f t="shared" ref="T61:T66" si="27">SUM(P61:S61)</f>
        <v>6</v>
      </c>
      <c r="U61" s="107" t="str">
        <f t="shared" si="22"/>
        <v>BAJO</v>
      </c>
      <c r="V61" s="109" t="str">
        <f t="shared" si="23"/>
        <v>NO SIGNIFICATIVO</v>
      </c>
      <c r="W61" s="84" t="s">
        <v>231</v>
      </c>
      <c r="X61" s="105" t="s">
        <v>227</v>
      </c>
      <c r="Y61" s="84">
        <v>3</v>
      </c>
      <c r="Z61" s="84">
        <v>0</v>
      </c>
      <c r="AA61" s="84">
        <v>0</v>
      </c>
      <c r="AB61" s="84">
        <v>0</v>
      </c>
      <c r="AC61" s="84">
        <f t="shared" ref="AC61:AC66" si="28">SUM(Y61:AB61)</f>
        <v>3</v>
      </c>
      <c r="AD61" s="107" t="str">
        <f t="shared" si="25"/>
        <v>BAJO</v>
      </c>
      <c r="AE61" s="109" t="str">
        <f t="shared" si="26"/>
        <v>NO SIGNIFICATIVO</v>
      </c>
      <c r="AF61" s="187" t="s">
        <v>141</v>
      </c>
      <c r="AG61" s="187"/>
      <c r="AH61" s="19"/>
    </row>
    <row r="62" spans="1:34" ht="90" customHeight="1" x14ac:dyDescent="0.25">
      <c r="A62" s="19"/>
      <c r="B62" s="86">
        <v>53</v>
      </c>
      <c r="C62" s="71" t="s">
        <v>105</v>
      </c>
      <c r="D62" s="74" t="s">
        <v>172</v>
      </c>
      <c r="E62" s="74" t="s">
        <v>102</v>
      </c>
      <c r="F62" s="91" t="s">
        <v>7</v>
      </c>
      <c r="G62" s="91" t="s">
        <v>5</v>
      </c>
      <c r="H62" s="86">
        <v>14</v>
      </c>
      <c r="I62" s="66" t="str">
        <f>VLOOKUP(H62,'AA-IA'!$C$7:$G$29,2,FALSE)</f>
        <v>Generación de ruido.</v>
      </c>
      <c r="J62" s="10" t="str">
        <f>VLOOKUP(H62,'AA-IA'!$C$7:$G$29,3,FALSE)</f>
        <v>• Contaminación al Suelo
• Contaminación al agua
• Contaminación al aire</v>
      </c>
      <c r="K62" s="91" t="s">
        <v>45</v>
      </c>
      <c r="L62" s="66" t="str">
        <f>VLOOKUP(H62,'AA-IA'!$C$7:$G$29,4,FALSE)</f>
        <v>D.S. Nº 085-2003-PCM, Aprueban el reglamento de estándares nacionales de calidad ambiental para ruido</v>
      </c>
      <c r="M62" s="109" t="str">
        <f>VLOOKUP(H62,'AA-IA'!$C$7:$G$29,5,FALSE)</f>
        <v>SALIDA</v>
      </c>
      <c r="N62" s="84" t="s">
        <v>37</v>
      </c>
      <c r="O62" s="84" t="s">
        <v>135</v>
      </c>
      <c r="P62" s="84">
        <v>3</v>
      </c>
      <c r="Q62" s="84">
        <v>1</v>
      </c>
      <c r="R62" s="84">
        <v>1</v>
      </c>
      <c r="S62" s="84">
        <v>1</v>
      </c>
      <c r="T62" s="84">
        <f t="shared" si="27"/>
        <v>6</v>
      </c>
      <c r="U62" s="107" t="str">
        <f t="shared" si="22"/>
        <v>BAJO</v>
      </c>
      <c r="V62" s="109" t="str">
        <f t="shared" si="23"/>
        <v>NO SIGNIFICATIVO</v>
      </c>
      <c r="W62" s="84" t="s">
        <v>231</v>
      </c>
      <c r="X62" s="105" t="s">
        <v>227</v>
      </c>
      <c r="Y62" s="84">
        <v>3</v>
      </c>
      <c r="Z62" s="84">
        <v>0</v>
      </c>
      <c r="AA62" s="84">
        <v>0</v>
      </c>
      <c r="AB62" s="84">
        <v>0</v>
      </c>
      <c r="AC62" s="84">
        <f t="shared" si="28"/>
        <v>3</v>
      </c>
      <c r="AD62" s="107" t="str">
        <f t="shared" si="25"/>
        <v>BAJO</v>
      </c>
      <c r="AE62" s="109" t="str">
        <f t="shared" si="26"/>
        <v>NO SIGNIFICATIVO</v>
      </c>
      <c r="AF62" s="187" t="s">
        <v>141</v>
      </c>
      <c r="AG62" s="187"/>
      <c r="AH62" s="19"/>
    </row>
    <row r="63" spans="1:34" ht="90" customHeight="1" x14ac:dyDescent="0.25">
      <c r="A63" s="19"/>
      <c r="B63" s="86">
        <v>54</v>
      </c>
      <c r="C63" s="71" t="s">
        <v>105</v>
      </c>
      <c r="D63" s="74" t="s">
        <v>172</v>
      </c>
      <c r="E63" s="74" t="s">
        <v>102</v>
      </c>
      <c r="F63" s="91" t="s">
        <v>7</v>
      </c>
      <c r="G63" s="91" t="s">
        <v>5</v>
      </c>
      <c r="H63" s="86">
        <v>15</v>
      </c>
      <c r="I63" s="66" t="str">
        <f>VLOOKUP(H63,'AA-IA'!$C$7:$G$29,2,FALSE)</f>
        <v>Generación de residuos no peligrosos.</v>
      </c>
      <c r="J63" s="10" t="str">
        <f>VLOOKUP(H63,'AA-IA'!$C$7:$G$29,3,FALSE)</f>
        <v>• Contaminación al aire
• Contaminación al agua
• Contaminación al suelo
• Afectación a la Fauna</v>
      </c>
      <c r="K63" s="91" t="s">
        <v>45</v>
      </c>
      <c r="L63" s="66" t="str">
        <f>VLOOKUP(H63,'AA-IA'!$C$7:$G$29,4,FALSE)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63" s="109" t="str">
        <f>VLOOKUP(H63,'AA-IA'!$C$7:$G$29,5,FALSE)</f>
        <v>SALIDA</v>
      </c>
      <c r="N63" s="84" t="s">
        <v>37</v>
      </c>
      <c r="O63" s="84" t="s">
        <v>135</v>
      </c>
      <c r="P63" s="84">
        <v>2</v>
      </c>
      <c r="Q63" s="84">
        <v>1</v>
      </c>
      <c r="R63" s="84">
        <v>1</v>
      </c>
      <c r="S63" s="84">
        <v>1</v>
      </c>
      <c r="T63" s="84">
        <f t="shared" si="27"/>
        <v>5</v>
      </c>
      <c r="U63" s="107" t="str">
        <f t="shared" si="22"/>
        <v>BAJO</v>
      </c>
      <c r="V63" s="109" t="str">
        <f t="shared" si="23"/>
        <v>NO SIGNIFICATIVO</v>
      </c>
      <c r="W63" s="84" t="s">
        <v>233</v>
      </c>
      <c r="X63" s="105" t="s">
        <v>226</v>
      </c>
      <c r="Y63" s="84">
        <v>2</v>
      </c>
      <c r="Z63" s="84">
        <v>1</v>
      </c>
      <c r="AA63" s="84">
        <v>0</v>
      </c>
      <c r="AB63" s="84">
        <v>0</v>
      </c>
      <c r="AC63" s="84">
        <f t="shared" si="28"/>
        <v>3</v>
      </c>
      <c r="AD63" s="107" t="str">
        <f t="shared" si="25"/>
        <v>BAJO</v>
      </c>
      <c r="AE63" s="109" t="str">
        <f t="shared" si="26"/>
        <v>NO SIGNIFICATIVO</v>
      </c>
      <c r="AF63" s="187" t="s">
        <v>141</v>
      </c>
      <c r="AG63" s="187"/>
      <c r="AH63" s="19"/>
    </row>
    <row r="64" spans="1:34" ht="90" customHeight="1" x14ac:dyDescent="0.25">
      <c r="A64" s="19"/>
      <c r="B64" s="86">
        <v>55</v>
      </c>
      <c r="C64" s="71" t="s">
        <v>105</v>
      </c>
      <c r="D64" s="74" t="s">
        <v>172</v>
      </c>
      <c r="E64" s="74" t="s">
        <v>102</v>
      </c>
      <c r="F64" s="91" t="s">
        <v>7</v>
      </c>
      <c r="G64" s="91" t="s">
        <v>5</v>
      </c>
      <c r="H64" s="86">
        <v>16</v>
      </c>
      <c r="I64" s="66" t="str">
        <f>VLOOKUP(H64,'AA-IA'!$C$7:$G$29,2,FALSE)</f>
        <v>Generación de residuos peligrosos.</v>
      </c>
      <c r="J64" s="10" t="str">
        <f>VLOOKUP(H64,'AA-IA'!$C$7:$G$29,3,FALSE)</f>
        <v>• Contaminación al aire
• Contaminación al agua
• Contaminación al suelo
• Afectación a la Fauna</v>
      </c>
      <c r="K64" s="91" t="s">
        <v>45</v>
      </c>
      <c r="L64" s="66" t="str">
        <f>VLOOKUP(H64,'AA-IA'!$C$7:$G$29,4,FALSE)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64" s="109" t="str">
        <f>VLOOKUP(H64,'AA-IA'!$C$7:$G$29,5,FALSE)</f>
        <v>SALIDA</v>
      </c>
      <c r="N64" s="84" t="s">
        <v>37</v>
      </c>
      <c r="O64" s="84" t="s">
        <v>135</v>
      </c>
      <c r="P64" s="84">
        <v>1</v>
      </c>
      <c r="Q64" s="84">
        <v>1</v>
      </c>
      <c r="R64" s="84">
        <v>2</v>
      </c>
      <c r="S64" s="84">
        <v>1</v>
      </c>
      <c r="T64" s="84">
        <f t="shared" si="27"/>
        <v>5</v>
      </c>
      <c r="U64" s="107" t="str">
        <f t="shared" si="22"/>
        <v>BAJO</v>
      </c>
      <c r="V64" s="109" t="str">
        <f t="shared" si="23"/>
        <v>NO SIGNIFICATIVO</v>
      </c>
      <c r="W64" s="84" t="s">
        <v>234</v>
      </c>
      <c r="X64" s="105" t="s">
        <v>226</v>
      </c>
      <c r="Y64" s="84">
        <v>1</v>
      </c>
      <c r="Z64" s="84">
        <v>0</v>
      </c>
      <c r="AA64" s="84">
        <v>1</v>
      </c>
      <c r="AB64" s="84">
        <v>0</v>
      </c>
      <c r="AC64" s="84">
        <f t="shared" si="28"/>
        <v>2</v>
      </c>
      <c r="AD64" s="107" t="str">
        <f t="shared" si="25"/>
        <v>BAJO</v>
      </c>
      <c r="AE64" s="109" t="str">
        <f t="shared" si="26"/>
        <v>NO SIGNIFICATIVO</v>
      </c>
      <c r="AF64" s="187" t="s">
        <v>141</v>
      </c>
      <c r="AG64" s="187"/>
      <c r="AH64" s="19"/>
    </row>
    <row r="65" spans="1:34" ht="90" customHeight="1" x14ac:dyDescent="0.25">
      <c r="A65" s="19"/>
      <c r="B65" s="82">
        <v>56</v>
      </c>
      <c r="C65" s="71" t="s">
        <v>105</v>
      </c>
      <c r="D65" s="74" t="s">
        <v>172</v>
      </c>
      <c r="E65" s="74" t="s">
        <v>102</v>
      </c>
      <c r="F65" s="91" t="s">
        <v>7</v>
      </c>
      <c r="G65" s="91" t="s">
        <v>5</v>
      </c>
      <c r="H65" s="86">
        <v>19</v>
      </c>
      <c r="I65" s="66" t="str">
        <f>VLOOKUP(H65,'AA-IA'!$C$7:$G$29,2,FALSE)</f>
        <v>Potencial derrame de hidrocarburos</v>
      </c>
      <c r="J65" s="10" t="str">
        <f>VLOOKUP(H65,'AA-IA'!$C$7:$G$29,3,FALSE)</f>
        <v>• Contaminación al aire
• Contaminación al agua
• Contaminación al suelo
• Afectación a la Fauna</v>
      </c>
      <c r="K65" s="91" t="s">
        <v>45</v>
      </c>
      <c r="L65" s="66" t="str">
        <f>VLOOKUP(H65,'AA-IA'!$C$7:$G$29,4,FALSE)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65" s="109" t="str">
        <f>VLOOKUP(H65,'AA-IA'!$C$7:$G$29,5,FALSE)</f>
        <v>SALIDA</v>
      </c>
      <c r="N65" s="84" t="s">
        <v>38</v>
      </c>
      <c r="O65" s="84" t="s">
        <v>135</v>
      </c>
      <c r="P65" s="84">
        <v>1</v>
      </c>
      <c r="Q65" s="84">
        <v>1</v>
      </c>
      <c r="R65" s="84">
        <v>2</v>
      </c>
      <c r="S65" s="84">
        <v>1</v>
      </c>
      <c r="T65" s="84">
        <f t="shared" si="27"/>
        <v>5</v>
      </c>
      <c r="U65" s="107" t="str">
        <f t="shared" si="22"/>
        <v>BAJO</v>
      </c>
      <c r="V65" s="109" t="str">
        <f t="shared" si="23"/>
        <v>NO SIGNIFICATIVO</v>
      </c>
      <c r="W65" s="84" t="s">
        <v>235</v>
      </c>
      <c r="X65" s="105" t="s">
        <v>226</v>
      </c>
      <c r="Y65" s="84">
        <v>1</v>
      </c>
      <c r="Z65" s="84">
        <v>0</v>
      </c>
      <c r="AA65" s="84">
        <v>1</v>
      </c>
      <c r="AB65" s="84">
        <v>0</v>
      </c>
      <c r="AC65" s="84">
        <f t="shared" si="28"/>
        <v>2</v>
      </c>
      <c r="AD65" s="107" t="str">
        <f t="shared" si="25"/>
        <v>BAJO</v>
      </c>
      <c r="AE65" s="109" t="str">
        <f t="shared" si="26"/>
        <v>NO SIGNIFICATIVO</v>
      </c>
      <c r="AF65" s="187" t="s">
        <v>141</v>
      </c>
      <c r="AG65" s="187"/>
      <c r="AH65" s="19"/>
    </row>
    <row r="66" spans="1:34" ht="90" customHeight="1" x14ac:dyDescent="0.25">
      <c r="A66" s="19"/>
      <c r="B66" s="86">
        <v>57</v>
      </c>
      <c r="C66" s="71" t="s">
        <v>105</v>
      </c>
      <c r="D66" s="74" t="s">
        <v>172</v>
      </c>
      <c r="E66" s="74" t="s">
        <v>102</v>
      </c>
      <c r="F66" s="91" t="s">
        <v>7</v>
      </c>
      <c r="G66" s="91" t="s">
        <v>5</v>
      </c>
      <c r="H66" s="86">
        <v>3</v>
      </c>
      <c r="I66" s="66" t="str">
        <f>VLOOKUP(H66,'AA-IA'!$C$7:$G$29,2,FALSE)</f>
        <v>Consumo de energía eléctrica.</v>
      </c>
      <c r="J66" s="10" t="str">
        <f>VLOOKUP(H66,'AA-IA'!$C$7:$G$29,3,FALSE)</f>
        <v>• Agotamiento de RRNN</v>
      </c>
      <c r="K66" s="91" t="s">
        <v>45</v>
      </c>
      <c r="L66" s="66" t="str">
        <f>VLOOKUP(H66,'AA-IA'!$C$7:$G$29,4,FALSE)</f>
        <v>Ley N° 27345, Ley de Promoción del Uso Eficiente de la Energía</v>
      </c>
      <c r="M66" s="109" t="str">
        <f>VLOOKUP(H66,'AA-IA'!$C$7:$G$29,5,FALSE)</f>
        <v>ENTRADA</v>
      </c>
      <c r="N66" s="84" t="s">
        <v>38</v>
      </c>
      <c r="O66" s="84" t="s">
        <v>135</v>
      </c>
      <c r="P66" s="84">
        <v>1</v>
      </c>
      <c r="Q66" s="84">
        <v>2</v>
      </c>
      <c r="R66" s="84">
        <v>3</v>
      </c>
      <c r="S66" s="84">
        <v>1</v>
      </c>
      <c r="T66" s="84">
        <f t="shared" si="27"/>
        <v>7</v>
      </c>
      <c r="U66" s="107" t="str">
        <f t="shared" si="22"/>
        <v>MEDIO</v>
      </c>
      <c r="V66" s="109" t="str">
        <f t="shared" si="23"/>
        <v>NO SIGNIFICATIVO</v>
      </c>
      <c r="W66" s="84" t="s">
        <v>236</v>
      </c>
      <c r="X66" s="105" t="s">
        <v>226</v>
      </c>
      <c r="Y66" s="84">
        <v>1</v>
      </c>
      <c r="Z66" s="84">
        <v>1</v>
      </c>
      <c r="AA66" s="84">
        <v>2</v>
      </c>
      <c r="AB66" s="84">
        <v>0</v>
      </c>
      <c r="AC66" s="84">
        <f t="shared" si="28"/>
        <v>4</v>
      </c>
      <c r="AD66" s="107" t="str">
        <f t="shared" si="25"/>
        <v>BAJO</v>
      </c>
      <c r="AE66" s="109" t="str">
        <f t="shared" si="26"/>
        <v>NO SIGNIFICATIVO</v>
      </c>
      <c r="AF66" s="187" t="s">
        <v>141</v>
      </c>
      <c r="AG66" s="187"/>
      <c r="AH66" s="19"/>
    </row>
    <row r="67" spans="1:34" ht="90" customHeight="1" x14ac:dyDescent="0.25">
      <c r="A67" s="19"/>
      <c r="B67" s="86">
        <v>58</v>
      </c>
      <c r="C67" s="71" t="s">
        <v>105</v>
      </c>
      <c r="D67" s="91" t="s">
        <v>101</v>
      </c>
      <c r="E67" s="91" t="s">
        <v>155</v>
      </c>
      <c r="F67" s="91" t="s">
        <v>7</v>
      </c>
      <c r="G67" s="91" t="s">
        <v>97</v>
      </c>
      <c r="H67" s="144" t="s">
        <v>166</v>
      </c>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9"/>
    </row>
    <row r="68" spans="1:34" ht="62.25" customHeight="1" x14ac:dyDescent="0.25">
      <c r="A68" s="19"/>
      <c r="B68" s="86">
        <v>59</v>
      </c>
      <c r="C68" s="71" t="s">
        <v>106</v>
      </c>
      <c r="D68" s="91" t="s">
        <v>197</v>
      </c>
      <c r="E68" s="91" t="s">
        <v>198</v>
      </c>
      <c r="F68" s="86" t="s">
        <v>7</v>
      </c>
      <c r="G68" s="86" t="s">
        <v>97</v>
      </c>
      <c r="H68" s="86">
        <v>4</v>
      </c>
      <c r="I68" s="66" t="str">
        <f>VLOOKUP(H68,'AA-IA'!$C$7:$G$29,2,FALSE)</f>
        <v>Consumo de equipo de protección personal.</v>
      </c>
      <c r="J68" s="66" t="str">
        <f>VLOOKUP(H68,'AA-IA'!$C$7:$G$29,3,FALSE)</f>
        <v>• Agotamiento de RRNN</v>
      </c>
      <c r="K68" s="91" t="s">
        <v>45</v>
      </c>
      <c r="L68" s="66" t="str">
        <f>VLOOKUP(H68,'AA-IA'!$C$7:$G$29,4,FALSE)</f>
        <v>----</v>
      </c>
      <c r="M68" s="91" t="str">
        <f>VLOOKUP(H68,'AA-IA'!$C$7:$G$29,5,FALSE)</f>
        <v>ENTRADA</v>
      </c>
      <c r="N68" s="91" t="s">
        <v>37</v>
      </c>
      <c r="O68" s="91" t="s">
        <v>41</v>
      </c>
      <c r="P68" s="84">
        <v>2</v>
      </c>
      <c r="Q68" s="84">
        <v>1</v>
      </c>
      <c r="R68" s="84">
        <v>0</v>
      </c>
      <c r="S68" s="84">
        <v>0</v>
      </c>
      <c r="T68" s="84">
        <f>SUM(P68:S68)</f>
        <v>3</v>
      </c>
      <c r="U68" s="86" t="str">
        <f t="shared" ref="U68:U86" si="29">IF(AND(T68&gt;=0,T68&lt;=6),"BAJO",IF(AND(T68&gt;=7,T68&lt;9),"MEDIO",IF(T68&gt;=9,"ALTO","")))</f>
        <v>BAJO</v>
      </c>
      <c r="V68" s="91" t="str">
        <f t="shared" ref="V68:V86" si="30">IF(T68&lt;=8,"NO SIGNIFICATIVO", "SIGNIFICATIVO")</f>
        <v>NO SIGNIFICATIVO</v>
      </c>
      <c r="W68" s="91" t="s">
        <v>146</v>
      </c>
      <c r="X68" s="105" t="s">
        <v>226</v>
      </c>
      <c r="Y68" s="84">
        <v>2</v>
      </c>
      <c r="Z68" s="84">
        <v>0</v>
      </c>
      <c r="AA68" s="84">
        <v>0</v>
      </c>
      <c r="AB68" s="84">
        <v>0</v>
      </c>
      <c r="AC68" s="84">
        <f>SUM(Y68:AB68)</f>
        <v>2</v>
      </c>
      <c r="AD68" s="86" t="str">
        <f t="shared" ref="AD68:AD86" si="31">IF(AND(AC68&gt;=0,AC68&lt;=6),"BAJO",IF(AND(AC68&gt;=7,AC68&lt;9),"MEDIO",IF(AC68&gt;=9,"ALTO","")))</f>
        <v>BAJO</v>
      </c>
      <c r="AE68" s="91" t="str">
        <f t="shared" ref="AE68:AE86" si="32">IF(AC68&lt;=8,"NO SIGNIFICATIVO", "SIGNIFICATIVO")</f>
        <v>NO SIGNIFICATIVO</v>
      </c>
      <c r="AF68" s="187" t="s">
        <v>141</v>
      </c>
      <c r="AG68" s="187"/>
      <c r="AH68" s="19"/>
    </row>
    <row r="69" spans="1:34" ht="57.75" customHeight="1" x14ac:dyDescent="0.25">
      <c r="A69" s="19"/>
      <c r="B69" s="86">
        <v>60</v>
      </c>
      <c r="C69" s="71" t="s">
        <v>106</v>
      </c>
      <c r="D69" s="91" t="s">
        <v>197</v>
      </c>
      <c r="E69" s="91" t="s">
        <v>198</v>
      </c>
      <c r="F69" s="86" t="s">
        <v>7</v>
      </c>
      <c r="G69" s="86" t="s">
        <v>97</v>
      </c>
      <c r="H69" s="86">
        <v>5</v>
      </c>
      <c r="I69" s="66" t="str">
        <f>VLOOKUP(H69,'AA-IA'!$C$7:$G$29,2,FALSE)</f>
        <v>Consumo de hidrocarburos.</v>
      </c>
      <c r="J69" s="66" t="str">
        <f>VLOOKUP(H69,'AA-IA'!$C$7:$G$29,3,FALSE)</f>
        <v>• Agotamiento de RRNN</v>
      </c>
      <c r="K69" s="91" t="s">
        <v>45</v>
      </c>
      <c r="L69" s="66" t="str">
        <f>VLOOKUP(H69,'AA-IA'!$C$7:$G$29,4,FALSE)</f>
        <v>D.S. N° 032-2002-EM, Aprueban "Glosario, Siglas y Abreviaturas del Subsector Hidrocarburos"</v>
      </c>
      <c r="M69" s="109" t="str">
        <f>VLOOKUP(H69,'AA-IA'!$C$7:$G$29,5,FALSE)</f>
        <v>ENTRADA</v>
      </c>
      <c r="N69" s="91" t="s">
        <v>37</v>
      </c>
      <c r="O69" s="91" t="s">
        <v>41</v>
      </c>
      <c r="P69" s="84">
        <v>3</v>
      </c>
      <c r="Q69" s="84">
        <v>1</v>
      </c>
      <c r="R69" s="84">
        <v>0</v>
      </c>
      <c r="S69" s="84">
        <v>1</v>
      </c>
      <c r="T69" s="84">
        <f>SUM(P69:S69)</f>
        <v>5</v>
      </c>
      <c r="U69" s="107" t="str">
        <f t="shared" si="29"/>
        <v>BAJO</v>
      </c>
      <c r="V69" s="109" t="str">
        <f t="shared" si="30"/>
        <v>NO SIGNIFICATIVO</v>
      </c>
      <c r="W69" s="66" t="s">
        <v>231</v>
      </c>
      <c r="X69" s="105" t="s">
        <v>227</v>
      </c>
      <c r="Y69" s="84">
        <v>3</v>
      </c>
      <c r="Z69" s="84">
        <v>0</v>
      </c>
      <c r="AA69" s="84">
        <v>0</v>
      </c>
      <c r="AB69" s="84">
        <v>0</v>
      </c>
      <c r="AC69" s="84">
        <f>SUM(Y69:AB69)</f>
        <v>3</v>
      </c>
      <c r="AD69" s="107" t="str">
        <f t="shared" si="31"/>
        <v>BAJO</v>
      </c>
      <c r="AE69" s="109" t="str">
        <f t="shared" si="32"/>
        <v>NO SIGNIFICATIVO</v>
      </c>
      <c r="AF69" s="187" t="s">
        <v>141</v>
      </c>
      <c r="AG69" s="187"/>
      <c r="AH69" s="19"/>
    </row>
    <row r="70" spans="1:34" ht="89.25" customHeight="1" x14ac:dyDescent="0.25">
      <c r="A70" s="19"/>
      <c r="B70" s="82">
        <v>61</v>
      </c>
      <c r="C70" s="71" t="s">
        <v>106</v>
      </c>
      <c r="D70" s="91" t="s">
        <v>197</v>
      </c>
      <c r="E70" s="91" t="s">
        <v>198</v>
      </c>
      <c r="F70" s="86" t="s">
        <v>7</v>
      </c>
      <c r="G70" s="86" t="s">
        <v>97</v>
      </c>
      <c r="H70" s="86">
        <v>9</v>
      </c>
      <c r="I70" s="66" t="str">
        <f>VLOOKUP(H70,'AA-IA'!$C$7:$G$29,2,FALSE)</f>
        <v>Generación de agua residual doméstica.</v>
      </c>
      <c r="J70" s="66" t="str">
        <f>VLOOKUP(H70,'AA-IA'!$C$7:$G$29,3,FALSE)</f>
        <v>• Contaminación al suelo
• Contaminación al agua
• Afectación a la fauna</v>
      </c>
      <c r="K70" s="91" t="s">
        <v>45</v>
      </c>
      <c r="L70" s="66" t="str">
        <f>VLOOKUP(H70,'AA-IA'!$C$7:$G$29,4,FALSE)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70" s="109" t="str">
        <f>VLOOKUP(H70,'AA-IA'!$C$7:$G$29,5,FALSE)</f>
        <v>SALIDA</v>
      </c>
      <c r="N70" s="91" t="s">
        <v>37</v>
      </c>
      <c r="O70" s="91" t="s">
        <v>41</v>
      </c>
      <c r="P70" s="84">
        <v>3</v>
      </c>
      <c r="Q70" s="84">
        <v>1</v>
      </c>
      <c r="R70" s="84">
        <v>1</v>
      </c>
      <c r="S70" s="84">
        <v>1</v>
      </c>
      <c r="T70" s="84">
        <f t="shared" ref="T70:T75" si="33">SUM(P70:S70)</f>
        <v>6</v>
      </c>
      <c r="U70" s="107" t="str">
        <f t="shared" si="29"/>
        <v>BAJO</v>
      </c>
      <c r="V70" s="109" t="str">
        <f t="shared" si="30"/>
        <v>NO SIGNIFICATIVO</v>
      </c>
      <c r="W70" s="84" t="s">
        <v>232</v>
      </c>
      <c r="X70" s="105" t="s">
        <v>226</v>
      </c>
      <c r="Y70" s="84">
        <v>3</v>
      </c>
      <c r="Z70" s="84">
        <v>0</v>
      </c>
      <c r="AA70" s="84">
        <v>0</v>
      </c>
      <c r="AB70" s="84">
        <v>0</v>
      </c>
      <c r="AC70" s="84">
        <f t="shared" ref="AC70:AC76" si="34">SUM(Y70:AB70)</f>
        <v>3</v>
      </c>
      <c r="AD70" s="107" t="str">
        <f t="shared" si="31"/>
        <v>BAJO</v>
      </c>
      <c r="AE70" s="109" t="str">
        <f t="shared" si="32"/>
        <v>NO SIGNIFICATIVO</v>
      </c>
      <c r="AF70" s="187" t="s">
        <v>141</v>
      </c>
      <c r="AG70" s="187"/>
      <c r="AH70" s="19"/>
    </row>
    <row r="71" spans="1:34" ht="73.5" customHeight="1" x14ac:dyDescent="0.25">
      <c r="A71" s="19"/>
      <c r="B71" s="86">
        <v>62</v>
      </c>
      <c r="C71" s="71" t="s">
        <v>106</v>
      </c>
      <c r="D71" s="91" t="s">
        <v>197</v>
      </c>
      <c r="E71" s="91" t="s">
        <v>198</v>
      </c>
      <c r="F71" s="86" t="s">
        <v>7</v>
      </c>
      <c r="G71" s="86" t="s">
        <v>97</v>
      </c>
      <c r="H71" s="86">
        <v>11</v>
      </c>
      <c r="I71" s="66" t="str">
        <f>VLOOKUP(H71,'AA-IA'!$C$7:$G$29,2,FALSE)</f>
        <v>Emisión de gases de combustión.</v>
      </c>
      <c r="J71" s="66" t="str">
        <f>VLOOKUP(H71,'AA-IA'!$C$7:$G$29,3,FALSE)</f>
        <v>• Contaminación al aire</v>
      </c>
      <c r="K71" s="91" t="s">
        <v>45</v>
      </c>
      <c r="L71" s="66" t="str">
        <f>VLOOKUP(H71,'AA-IA'!$C$7:$G$29,4,FALSE)</f>
        <v>D.S. N° 003-2008-MINAM, Aprueban los Estandares Nacionales de Calidad Ambiental para Aire</v>
      </c>
      <c r="M71" s="109" t="str">
        <f>VLOOKUP(H71,'AA-IA'!$C$7:$G$29,5,FALSE)</f>
        <v>SALIDA</v>
      </c>
      <c r="N71" s="91" t="s">
        <v>37</v>
      </c>
      <c r="O71" s="91" t="s">
        <v>41</v>
      </c>
      <c r="P71" s="84">
        <v>3</v>
      </c>
      <c r="Q71" s="84">
        <v>1</v>
      </c>
      <c r="R71" s="84">
        <v>1</v>
      </c>
      <c r="S71" s="84">
        <v>1</v>
      </c>
      <c r="T71" s="84">
        <f t="shared" si="33"/>
        <v>6</v>
      </c>
      <c r="U71" s="107" t="str">
        <f t="shared" si="29"/>
        <v>BAJO</v>
      </c>
      <c r="V71" s="109" t="str">
        <f t="shared" si="30"/>
        <v>NO SIGNIFICATIVO</v>
      </c>
      <c r="W71" s="84" t="s">
        <v>231</v>
      </c>
      <c r="X71" s="105" t="s">
        <v>227</v>
      </c>
      <c r="Y71" s="84">
        <v>3</v>
      </c>
      <c r="Z71" s="84">
        <v>0</v>
      </c>
      <c r="AA71" s="84">
        <v>0</v>
      </c>
      <c r="AB71" s="84">
        <v>0</v>
      </c>
      <c r="AC71" s="84">
        <f t="shared" si="34"/>
        <v>3</v>
      </c>
      <c r="AD71" s="107" t="str">
        <f t="shared" si="31"/>
        <v>BAJO</v>
      </c>
      <c r="AE71" s="109" t="str">
        <f t="shared" si="32"/>
        <v>NO SIGNIFICATIVO</v>
      </c>
      <c r="AF71" s="187" t="s">
        <v>141</v>
      </c>
      <c r="AG71" s="187"/>
      <c r="AH71" s="19"/>
    </row>
    <row r="72" spans="1:34" ht="63.75" customHeight="1" x14ac:dyDescent="0.25">
      <c r="A72" s="19"/>
      <c r="B72" s="86">
        <v>63</v>
      </c>
      <c r="C72" s="71" t="s">
        <v>106</v>
      </c>
      <c r="D72" s="91" t="s">
        <v>197</v>
      </c>
      <c r="E72" s="91" t="s">
        <v>198</v>
      </c>
      <c r="F72" s="86" t="s">
        <v>7</v>
      </c>
      <c r="G72" s="86" t="s">
        <v>97</v>
      </c>
      <c r="H72" s="86">
        <v>14</v>
      </c>
      <c r="I72" s="66" t="str">
        <f>VLOOKUP(H72,'AA-IA'!$C$7:$G$29,2,FALSE)</f>
        <v>Generación de ruido.</v>
      </c>
      <c r="J72" s="66" t="str">
        <f>VLOOKUP(H72,'AA-IA'!$C$7:$G$29,3,FALSE)</f>
        <v>• Contaminación al Suelo
• Contaminación al agua
• Contaminación al aire</v>
      </c>
      <c r="K72" s="91" t="s">
        <v>45</v>
      </c>
      <c r="L72" s="66" t="str">
        <f>VLOOKUP(H72,'AA-IA'!$C$7:$G$29,4,FALSE)</f>
        <v>D.S. Nº 085-2003-PCM, Aprueban el reglamento de estándares nacionales de calidad ambiental para ruido</v>
      </c>
      <c r="M72" s="109" t="str">
        <f>VLOOKUP(H72,'AA-IA'!$C$7:$G$29,5,FALSE)</f>
        <v>SALIDA</v>
      </c>
      <c r="N72" s="91" t="s">
        <v>37</v>
      </c>
      <c r="O72" s="91" t="s">
        <v>41</v>
      </c>
      <c r="P72" s="84">
        <v>3</v>
      </c>
      <c r="Q72" s="84">
        <v>1</v>
      </c>
      <c r="R72" s="84">
        <v>1</v>
      </c>
      <c r="S72" s="84">
        <v>1</v>
      </c>
      <c r="T72" s="84">
        <f t="shared" si="33"/>
        <v>6</v>
      </c>
      <c r="U72" s="107" t="str">
        <f t="shared" si="29"/>
        <v>BAJO</v>
      </c>
      <c r="V72" s="109" t="str">
        <f t="shared" si="30"/>
        <v>NO SIGNIFICATIVO</v>
      </c>
      <c r="W72" s="84" t="s">
        <v>231</v>
      </c>
      <c r="X72" s="105" t="s">
        <v>227</v>
      </c>
      <c r="Y72" s="84">
        <v>3</v>
      </c>
      <c r="Z72" s="84">
        <v>0</v>
      </c>
      <c r="AA72" s="84">
        <v>0</v>
      </c>
      <c r="AB72" s="84">
        <v>0</v>
      </c>
      <c r="AC72" s="84">
        <f t="shared" si="34"/>
        <v>3</v>
      </c>
      <c r="AD72" s="107" t="str">
        <f t="shared" si="31"/>
        <v>BAJO</v>
      </c>
      <c r="AE72" s="109" t="str">
        <f t="shared" si="32"/>
        <v>NO SIGNIFICATIVO</v>
      </c>
      <c r="AF72" s="187" t="s">
        <v>141</v>
      </c>
      <c r="AG72" s="187"/>
      <c r="AH72" s="19"/>
    </row>
    <row r="73" spans="1:34" ht="63.75" customHeight="1" x14ac:dyDescent="0.25">
      <c r="A73" s="19"/>
      <c r="B73" s="86">
        <v>64</v>
      </c>
      <c r="C73" s="71" t="s">
        <v>106</v>
      </c>
      <c r="D73" s="91" t="s">
        <v>197</v>
      </c>
      <c r="E73" s="91" t="s">
        <v>198</v>
      </c>
      <c r="F73" s="91" t="s">
        <v>7</v>
      </c>
      <c r="G73" s="86" t="s">
        <v>97</v>
      </c>
      <c r="H73" s="86">
        <v>15</v>
      </c>
      <c r="I73" s="66" t="str">
        <f>VLOOKUP(H73,'AA-IA'!$C$7:$G$29,2,FALSE)</f>
        <v>Generación de residuos no peligrosos.</v>
      </c>
      <c r="J73" s="66" t="str">
        <f>VLOOKUP(H73,'AA-IA'!$C$7:$G$29,3,FALSE)</f>
        <v>• Contaminación al aire
• Contaminación al agua
• Contaminación al suelo
• Afectación a la Fauna</v>
      </c>
      <c r="K73" s="91" t="s">
        <v>45</v>
      </c>
      <c r="L73" s="66" t="str">
        <f>VLOOKUP(H73,'AA-IA'!$C$7:$G$29,4,FALSE)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73" s="109" t="str">
        <f>VLOOKUP(H73,'AA-IA'!$C$7:$G$29,5,FALSE)</f>
        <v>SALIDA</v>
      </c>
      <c r="N73" s="91" t="s">
        <v>37</v>
      </c>
      <c r="O73" s="91" t="s">
        <v>41</v>
      </c>
      <c r="P73" s="84">
        <v>2</v>
      </c>
      <c r="Q73" s="84">
        <v>1</v>
      </c>
      <c r="R73" s="84">
        <v>2</v>
      </c>
      <c r="S73" s="84">
        <v>1</v>
      </c>
      <c r="T73" s="84">
        <f t="shared" si="33"/>
        <v>6</v>
      </c>
      <c r="U73" s="107" t="str">
        <f t="shared" si="29"/>
        <v>BAJO</v>
      </c>
      <c r="V73" s="109" t="str">
        <f t="shared" si="30"/>
        <v>NO SIGNIFICATIVO</v>
      </c>
      <c r="W73" s="66" t="s">
        <v>240</v>
      </c>
      <c r="X73" s="109" t="s">
        <v>228</v>
      </c>
      <c r="Y73" s="84">
        <v>2</v>
      </c>
      <c r="Z73" s="84">
        <v>0</v>
      </c>
      <c r="AA73" s="84">
        <v>1</v>
      </c>
      <c r="AB73" s="84">
        <v>0</v>
      </c>
      <c r="AC73" s="84">
        <f t="shared" si="34"/>
        <v>3</v>
      </c>
      <c r="AD73" s="107" t="str">
        <f t="shared" si="31"/>
        <v>BAJO</v>
      </c>
      <c r="AE73" s="109" t="str">
        <f t="shared" si="32"/>
        <v>NO SIGNIFICATIVO</v>
      </c>
      <c r="AF73" s="187" t="s">
        <v>141</v>
      </c>
      <c r="AG73" s="187"/>
      <c r="AH73" s="19"/>
    </row>
    <row r="74" spans="1:34" ht="63.75" customHeight="1" x14ac:dyDescent="0.25">
      <c r="A74" s="19"/>
      <c r="B74" s="86">
        <v>65</v>
      </c>
      <c r="C74" s="71" t="s">
        <v>106</v>
      </c>
      <c r="D74" s="91" t="s">
        <v>197</v>
      </c>
      <c r="E74" s="91" t="s">
        <v>198</v>
      </c>
      <c r="F74" s="91" t="s">
        <v>7</v>
      </c>
      <c r="G74" s="86" t="s">
        <v>97</v>
      </c>
      <c r="H74" s="86">
        <v>16</v>
      </c>
      <c r="I74" s="66" t="str">
        <f>VLOOKUP(H74,'AA-IA'!$C$7:$G$29,2,FALSE)</f>
        <v>Generación de residuos peligrosos.</v>
      </c>
      <c r="J74" s="66" t="str">
        <f>VLOOKUP(H74,'AA-IA'!$C$7:$G$29,3,FALSE)</f>
        <v>• Contaminación al aire
• Contaminación al agua
• Contaminación al suelo
• Afectación a la Fauna</v>
      </c>
      <c r="K74" s="91" t="s">
        <v>45</v>
      </c>
      <c r="L74" s="66" t="str">
        <f>VLOOKUP(H74,'AA-IA'!$C$7:$G$29,4,FALSE)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74" s="109" t="str">
        <f>VLOOKUP(H74,'AA-IA'!$C$7:$G$29,5,FALSE)</f>
        <v>SALIDA</v>
      </c>
      <c r="N74" s="91" t="s">
        <v>37</v>
      </c>
      <c r="O74" s="91" t="s">
        <v>41</v>
      </c>
      <c r="P74" s="84">
        <v>1</v>
      </c>
      <c r="Q74" s="84">
        <v>1</v>
      </c>
      <c r="R74" s="84">
        <v>3</v>
      </c>
      <c r="S74" s="84">
        <v>1</v>
      </c>
      <c r="T74" s="84">
        <f t="shared" si="33"/>
        <v>6</v>
      </c>
      <c r="U74" s="107" t="str">
        <f t="shared" si="29"/>
        <v>BAJO</v>
      </c>
      <c r="V74" s="109" t="str">
        <f t="shared" si="30"/>
        <v>NO SIGNIFICATIVO</v>
      </c>
      <c r="W74" s="84" t="s">
        <v>238</v>
      </c>
      <c r="X74" s="105" t="s">
        <v>226</v>
      </c>
      <c r="Y74" s="84">
        <v>1</v>
      </c>
      <c r="Z74" s="84">
        <v>1</v>
      </c>
      <c r="AA74" s="84">
        <v>2</v>
      </c>
      <c r="AB74" s="84">
        <v>0</v>
      </c>
      <c r="AC74" s="84">
        <f t="shared" si="34"/>
        <v>4</v>
      </c>
      <c r="AD74" s="107" t="str">
        <f t="shared" si="31"/>
        <v>BAJO</v>
      </c>
      <c r="AE74" s="109" t="str">
        <f t="shared" si="32"/>
        <v>NO SIGNIFICATIVO</v>
      </c>
      <c r="AF74" s="187" t="s">
        <v>141</v>
      </c>
      <c r="AG74" s="187"/>
      <c r="AH74" s="19"/>
    </row>
    <row r="75" spans="1:34" ht="63.75" customHeight="1" x14ac:dyDescent="0.25">
      <c r="A75" s="19"/>
      <c r="B75" s="82">
        <v>66</v>
      </c>
      <c r="C75" s="71" t="s">
        <v>106</v>
      </c>
      <c r="D75" s="91" t="s">
        <v>197</v>
      </c>
      <c r="E75" s="91" t="s">
        <v>198</v>
      </c>
      <c r="F75" s="86" t="s">
        <v>7</v>
      </c>
      <c r="G75" s="86" t="s">
        <v>97</v>
      </c>
      <c r="H75" s="86">
        <v>19</v>
      </c>
      <c r="I75" s="66" t="str">
        <f>VLOOKUP(H75,'AA-IA'!$C$7:$G$29,2,FALSE)</f>
        <v>Potencial derrame de hidrocarburos</v>
      </c>
      <c r="J75" s="66" t="str">
        <f>VLOOKUP(H75,'AA-IA'!$C$7:$G$29,3,FALSE)</f>
        <v>• Contaminación al aire
• Contaminación al agua
• Contaminación al suelo
• Afectación a la Fauna</v>
      </c>
      <c r="K75" s="91" t="s">
        <v>45</v>
      </c>
      <c r="L75" s="66" t="str">
        <f>VLOOKUP(H75,'AA-IA'!$C$7:$G$29,4,FALSE)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75" s="109" t="str">
        <f>VLOOKUP(H75,'AA-IA'!$C$7:$G$29,5,FALSE)</f>
        <v>SALIDA</v>
      </c>
      <c r="N75" s="84" t="s">
        <v>38</v>
      </c>
      <c r="O75" s="91" t="s">
        <v>41</v>
      </c>
      <c r="P75" s="84">
        <v>1</v>
      </c>
      <c r="Q75" s="84">
        <v>1</v>
      </c>
      <c r="R75" s="84">
        <v>3</v>
      </c>
      <c r="S75" s="84">
        <v>1</v>
      </c>
      <c r="T75" s="84">
        <f t="shared" si="33"/>
        <v>6</v>
      </c>
      <c r="U75" s="107" t="str">
        <f t="shared" si="29"/>
        <v>BAJO</v>
      </c>
      <c r="V75" s="109" t="str">
        <f t="shared" si="30"/>
        <v>NO SIGNIFICATIVO</v>
      </c>
      <c r="W75" s="66" t="s">
        <v>235</v>
      </c>
      <c r="X75" s="109" t="s">
        <v>96</v>
      </c>
      <c r="Y75" s="84">
        <v>1</v>
      </c>
      <c r="Z75" s="84">
        <v>0</v>
      </c>
      <c r="AA75" s="84">
        <v>2</v>
      </c>
      <c r="AB75" s="84">
        <v>0</v>
      </c>
      <c r="AC75" s="84">
        <f t="shared" si="34"/>
        <v>3</v>
      </c>
      <c r="AD75" s="107" t="str">
        <f t="shared" si="31"/>
        <v>BAJO</v>
      </c>
      <c r="AE75" s="109" t="str">
        <f t="shared" si="32"/>
        <v>NO SIGNIFICATIVO</v>
      </c>
      <c r="AF75" s="187" t="s">
        <v>141</v>
      </c>
      <c r="AG75" s="187"/>
      <c r="AH75" s="19"/>
    </row>
    <row r="76" spans="1:34" ht="139.5" customHeight="1" x14ac:dyDescent="0.25">
      <c r="A76" s="19"/>
      <c r="B76" s="86">
        <v>67</v>
      </c>
      <c r="C76" s="71" t="s">
        <v>106</v>
      </c>
      <c r="D76" s="91" t="s">
        <v>197</v>
      </c>
      <c r="E76" s="91" t="s">
        <v>198</v>
      </c>
      <c r="F76" s="86" t="s">
        <v>7</v>
      </c>
      <c r="G76" s="86" t="s">
        <v>97</v>
      </c>
      <c r="H76" s="86">
        <v>21</v>
      </c>
      <c r="I76" s="66" t="str">
        <f>VLOOKUP(H76,'AA-IA'!$C$7:$G$29,2,FALSE)</f>
        <v>Potencial derrame de materiales y residuos peligrosos.</v>
      </c>
      <c r="J76" s="66" t="str">
        <f>VLOOKUP(H76,'AA-IA'!$C$7:$G$29,3,FALSE)</f>
        <v xml:space="preserve">• Contaminación al suelo
• Contaminación al agua
• Afectación de Flora
• Afectación de Fauna
</v>
      </c>
      <c r="K76" s="91" t="s">
        <v>45</v>
      </c>
      <c r="L76" s="66" t="str">
        <f>VLOOKUP(H76,'AA-IA'!$C$7:$G$29,4,FALSE)</f>
        <v>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v>
      </c>
      <c r="M76" s="109" t="str">
        <f>VLOOKUP(H76,'AA-IA'!$C$7:$G$29,5,FALSE)</f>
        <v>SALIDA</v>
      </c>
      <c r="N76" s="84" t="s">
        <v>38</v>
      </c>
      <c r="O76" s="91" t="s">
        <v>41</v>
      </c>
      <c r="P76" s="84">
        <v>1</v>
      </c>
      <c r="Q76" s="84">
        <v>1</v>
      </c>
      <c r="R76" s="84">
        <v>3</v>
      </c>
      <c r="S76" s="84">
        <v>2</v>
      </c>
      <c r="T76" s="84">
        <f>SUM(P76:S76)</f>
        <v>7</v>
      </c>
      <c r="U76" s="107" t="str">
        <f t="shared" si="29"/>
        <v>MEDIO</v>
      </c>
      <c r="V76" s="109" t="str">
        <f t="shared" si="30"/>
        <v>NO SIGNIFICATIVO</v>
      </c>
      <c r="W76" s="66" t="s">
        <v>241</v>
      </c>
      <c r="X76" s="105" t="s">
        <v>226</v>
      </c>
      <c r="Y76" s="84">
        <v>1</v>
      </c>
      <c r="Z76" s="84">
        <v>2</v>
      </c>
      <c r="AA76" s="84">
        <v>2</v>
      </c>
      <c r="AB76" s="84">
        <v>1</v>
      </c>
      <c r="AC76" s="84">
        <f t="shared" si="34"/>
        <v>6</v>
      </c>
      <c r="AD76" s="107" t="str">
        <f t="shared" si="31"/>
        <v>BAJO</v>
      </c>
      <c r="AE76" s="109" t="str">
        <f t="shared" si="32"/>
        <v>NO SIGNIFICATIVO</v>
      </c>
      <c r="AF76" s="187" t="s">
        <v>141</v>
      </c>
      <c r="AG76" s="187"/>
      <c r="AH76" s="19"/>
    </row>
    <row r="77" spans="1:34" ht="80.25" customHeight="1" x14ac:dyDescent="0.25">
      <c r="A77" s="19"/>
      <c r="B77" s="86">
        <v>68</v>
      </c>
      <c r="C77" s="71" t="s">
        <v>106</v>
      </c>
      <c r="D77" s="91" t="s">
        <v>197</v>
      </c>
      <c r="E77" s="91" t="s">
        <v>198</v>
      </c>
      <c r="F77" s="86" t="s">
        <v>7</v>
      </c>
      <c r="G77" s="86" t="s">
        <v>97</v>
      </c>
      <c r="H77" s="86">
        <v>22</v>
      </c>
      <c r="I77" s="66" t="str">
        <f>VLOOKUP(H77,'AA-IA'!$C$7:$G$29,2,FALSE)</f>
        <v>Potencial incendio.</v>
      </c>
      <c r="J77" s="66" t="str">
        <f>VLOOKUP(H77,'AA-IA'!$C$7:$G$29,3,FALSE)</f>
        <v>• Contaminación al aire
• Contaminación al agua
• Contaminación al suelo
• Afectación a la Fauna
• Afectación a la población</v>
      </c>
      <c r="K77" s="91" t="s">
        <v>45</v>
      </c>
      <c r="L77" s="66" t="str">
        <f>VLOOKUP(H77,'AA-IA'!$C$7:$G$29,4,FALSE)</f>
        <v>D.S. N° 014-2017- MINAM Reglamento de la Ley de Gestión Integral de Residuos Sólidos</v>
      </c>
      <c r="M77" s="109" t="str">
        <f>VLOOKUP(H77,'AA-IA'!$C$7:$G$29,5,FALSE)</f>
        <v>SALIDA</v>
      </c>
      <c r="N77" s="84" t="s">
        <v>38</v>
      </c>
      <c r="O77" s="91" t="s">
        <v>41</v>
      </c>
      <c r="P77" s="84">
        <v>1</v>
      </c>
      <c r="Q77" s="84">
        <v>2</v>
      </c>
      <c r="R77" s="84">
        <v>3</v>
      </c>
      <c r="S77" s="84">
        <v>1</v>
      </c>
      <c r="T77" s="84">
        <f t="shared" ref="T77" si="35">SUM(P77:S77)</f>
        <v>7</v>
      </c>
      <c r="U77" s="107" t="str">
        <f t="shared" si="29"/>
        <v>MEDIO</v>
      </c>
      <c r="V77" s="109" t="str">
        <f t="shared" si="30"/>
        <v>NO SIGNIFICATIVO</v>
      </c>
      <c r="W77" s="66" t="s">
        <v>242</v>
      </c>
      <c r="X77" s="109" t="s">
        <v>228</v>
      </c>
      <c r="Y77" s="84">
        <v>1</v>
      </c>
      <c r="Z77" s="84">
        <v>1</v>
      </c>
      <c r="AA77" s="84">
        <v>2</v>
      </c>
      <c r="AB77" s="84">
        <v>0</v>
      </c>
      <c r="AC77" s="84">
        <f>SUM(Y77:AB77)</f>
        <v>4</v>
      </c>
      <c r="AD77" s="107" t="str">
        <f t="shared" si="31"/>
        <v>BAJO</v>
      </c>
      <c r="AE77" s="109" t="str">
        <f t="shared" si="32"/>
        <v>NO SIGNIFICATIVO</v>
      </c>
      <c r="AF77" s="187" t="s">
        <v>141</v>
      </c>
      <c r="AG77" s="187"/>
      <c r="AH77" s="19"/>
    </row>
    <row r="78" spans="1:34" ht="90" customHeight="1" x14ac:dyDescent="0.25">
      <c r="A78" s="19"/>
      <c r="B78" s="86">
        <v>69</v>
      </c>
      <c r="C78" s="71" t="s">
        <v>98</v>
      </c>
      <c r="D78" s="91" t="s">
        <v>153</v>
      </c>
      <c r="E78" s="91" t="s">
        <v>154</v>
      </c>
      <c r="F78" s="91" t="s">
        <v>7</v>
      </c>
      <c r="G78" s="91" t="s">
        <v>83</v>
      </c>
      <c r="H78" s="86">
        <v>5</v>
      </c>
      <c r="I78" s="66" t="str">
        <f>VLOOKUP(H78,'AA-IA'!$C$7:$G$29,2,FALSE)</f>
        <v>Consumo de hidrocarburos.</v>
      </c>
      <c r="J78" s="66" t="str">
        <f>VLOOKUP(H78,'AA-IA'!$C$7:$G$29,3,FALSE)</f>
        <v>• Agotamiento de RRNN</v>
      </c>
      <c r="K78" s="91" t="s">
        <v>45</v>
      </c>
      <c r="L78" s="66" t="str">
        <f>VLOOKUP(H78,'AA-IA'!$C$7:$G$29,4,FALSE)</f>
        <v>D.S. N° 032-2002-EM, Aprueban "Glosario, Siglas y Abreviaturas del Subsector Hidrocarburos"</v>
      </c>
      <c r="M78" s="109" t="str">
        <f>VLOOKUP(H78,'AA-IA'!$C$7:$G$29,5,FALSE)</f>
        <v>ENTRADA</v>
      </c>
      <c r="N78" s="84" t="s">
        <v>37</v>
      </c>
      <c r="O78" s="84" t="s">
        <v>127</v>
      </c>
      <c r="P78" s="84">
        <v>3</v>
      </c>
      <c r="Q78" s="84">
        <v>1</v>
      </c>
      <c r="R78" s="84">
        <v>0</v>
      </c>
      <c r="S78" s="84">
        <v>1</v>
      </c>
      <c r="T78" s="68">
        <f>SUM(P78:S78)</f>
        <v>5</v>
      </c>
      <c r="U78" s="107" t="str">
        <f t="shared" si="29"/>
        <v>BAJO</v>
      </c>
      <c r="V78" s="109" t="str">
        <f t="shared" si="30"/>
        <v>NO SIGNIFICATIVO</v>
      </c>
      <c r="W78" s="91" t="s">
        <v>128</v>
      </c>
      <c r="X78" s="105" t="s">
        <v>132</v>
      </c>
      <c r="Y78" s="84">
        <v>3</v>
      </c>
      <c r="Z78" s="84">
        <v>0</v>
      </c>
      <c r="AA78" s="84">
        <v>0</v>
      </c>
      <c r="AB78" s="84">
        <v>0</v>
      </c>
      <c r="AC78" s="68">
        <f>SUM(Y78:AB78)</f>
        <v>3</v>
      </c>
      <c r="AD78" s="107" t="str">
        <f t="shared" si="31"/>
        <v>BAJO</v>
      </c>
      <c r="AE78" s="109" t="str">
        <f t="shared" si="32"/>
        <v>NO SIGNIFICATIVO</v>
      </c>
      <c r="AF78" s="187" t="s">
        <v>141</v>
      </c>
      <c r="AG78" s="187"/>
      <c r="AH78" s="19"/>
    </row>
    <row r="79" spans="1:34" ht="90" customHeight="1" x14ac:dyDescent="0.25">
      <c r="A79" s="19"/>
      <c r="B79" s="86">
        <v>70</v>
      </c>
      <c r="C79" s="71" t="s">
        <v>98</v>
      </c>
      <c r="D79" s="91" t="s">
        <v>153</v>
      </c>
      <c r="E79" s="91" t="s">
        <v>154</v>
      </c>
      <c r="F79" s="91" t="s">
        <v>7</v>
      </c>
      <c r="G79" s="91" t="s">
        <v>83</v>
      </c>
      <c r="H79" s="86">
        <v>9</v>
      </c>
      <c r="I79" s="66" t="str">
        <f>VLOOKUP(H79,'AA-IA'!$C$7:$G$29,2,FALSE)</f>
        <v>Generación de agua residual doméstica.</v>
      </c>
      <c r="J79" s="66" t="str">
        <f>VLOOKUP(H79,'AA-IA'!$C$7:$G$29,3,FALSE)</f>
        <v>• Contaminación al suelo
• Contaminación al agua
• Afectación a la fauna</v>
      </c>
      <c r="K79" s="91" t="s">
        <v>45</v>
      </c>
      <c r="L79" s="66" t="str">
        <f>VLOOKUP(H79,'AA-IA'!$C$7:$G$29,4,FALSE)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79" s="109" t="str">
        <f>VLOOKUP(H79,'AA-IA'!$C$7:$G$29,5,FALSE)</f>
        <v>SALIDA</v>
      </c>
      <c r="N79" s="84" t="s">
        <v>37</v>
      </c>
      <c r="O79" s="84" t="s">
        <v>127</v>
      </c>
      <c r="P79" s="84">
        <v>3</v>
      </c>
      <c r="Q79" s="84">
        <v>1</v>
      </c>
      <c r="R79" s="84">
        <v>2</v>
      </c>
      <c r="S79" s="84">
        <v>1</v>
      </c>
      <c r="T79" s="68">
        <f t="shared" ref="T79:T86" si="36">SUM(P79:S79)</f>
        <v>7</v>
      </c>
      <c r="U79" s="107" t="str">
        <f t="shared" si="29"/>
        <v>MEDIO</v>
      </c>
      <c r="V79" s="109" t="str">
        <f t="shared" si="30"/>
        <v>NO SIGNIFICATIVO</v>
      </c>
      <c r="W79" s="91" t="s">
        <v>136</v>
      </c>
      <c r="X79" s="105" t="s">
        <v>132</v>
      </c>
      <c r="Y79" s="84">
        <v>3</v>
      </c>
      <c r="Z79" s="84">
        <v>0</v>
      </c>
      <c r="AA79" s="84">
        <v>1</v>
      </c>
      <c r="AB79" s="84">
        <v>0</v>
      </c>
      <c r="AC79" s="68">
        <f t="shared" ref="AC79:AC86" si="37">SUM(Y79:AB79)</f>
        <v>4</v>
      </c>
      <c r="AD79" s="107" t="str">
        <f t="shared" si="31"/>
        <v>BAJO</v>
      </c>
      <c r="AE79" s="109" t="str">
        <f t="shared" si="32"/>
        <v>NO SIGNIFICATIVO</v>
      </c>
      <c r="AF79" s="187" t="s">
        <v>141</v>
      </c>
      <c r="AG79" s="187"/>
      <c r="AH79" s="19"/>
    </row>
    <row r="80" spans="1:34" ht="90" customHeight="1" x14ac:dyDescent="0.25">
      <c r="A80" s="19"/>
      <c r="B80" s="82">
        <v>71</v>
      </c>
      <c r="C80" s="71" t="s">
        <v>98</v>
      </c>
      <c r="D80" s="91" t="s">
        <v>153</v>
      </c>
      <c r="E80" s="91" t="s">
        <v>154</v>
      </c>
      <c r="F80" s="91" t="s">
        <v>7</v>
      </c>
      <c r="G80" s="91" t="s">
        <v>83</v>
      </c>
      <c r="H80" s="86">
        <v>10</v>
      </c>
      <c r="I80" s="66" t="str">
        <f>VLOOKUP(H80,'AA-IA'!$C$7:$G$29,2,FALSE)</f>
        <v>Generación de agua residual no doméstica.</v>
      </c>
      <c r="J80" s="66" t="str">
        <f>VLOOKUP(H80,'AA-IA'!$C$7:$G$29,3,FALSE)</f>
        <v>• Contaminación al suelo
• Contaminación al agua
• Afectación a la fauna</v>
      </c>
      <c r="K80" s="91" t="s">
        <v>45</v>
      </c>
      <c r="L80" s="66" t="str">
        <f>VLOOKUP(H80,'AA-IA'!$C$7:$G$29,4,FALSE)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80" s="109" t="str">
        <f>VLOOKUP(H80,'AA-IA'!$C$7:$G$29,5,FALSE)</f>
        <v>SALIDA</v>
      </c>
      <c r="N80" s="91" t="s">
        <v>37</v>
      </c>
      <c r="O80" s="84" t="s">
        <v>127</v>
      </c>
      <c r="P80" s="84">
        <v>2</v>
      </c>
      <c r="Q80" s="84">
        <v>1</v>
      </c>
      <c r="R80" s="84">
        <v>2</v>
      </c>
      <c r="S80" s="84">
        <v>1</v>
      </c>
      <c r="T80" s="84">
        <f t="shared" si="36"/>
        <v>6</v>
      </c>
      <c r="U80" s="107" t="str">
        <f t="shared" si="29"/>
        <v>BAJO</v>
      </c>
      <c r="V80" s="109" t="str">
        <f t="shared" si="30"/>
        <v>NO SIGNIFICATIVO</v>
      </c>
      <c r="W80" s="91" t="s">
        <v>134</v>
      </c>
      <c r="X80" s="105" t="s">
        <v>132</v>
      </c>
      <c r="Y80" s="84">
        <v>2</v>
      </c>
      <c r="Z80" s="84">
        <v>0</v>
      </c>
      <c r="AA80" s="84">
        <v>1</v>
      </c>
      <c r="AB80" s="84">
        <v>0</v>
      </c>
      <c r="AC80" s="84">
        <f t="shared" ref="AC80" si="38">SUM(Y80:AB80)</f>
        <v>3</v>
      </c>
      <c r="AD80" s="107" t="str">
        <f t="shared" si="31"/>
        <v>BAJO</v>
      </c>
      <c r="AE80" s="109" t="str">
        <f t="shared" si="32"/>
        <v>NO SIGNIFICATIVO</v>
      </c>
      <c r="AF80" s="187" t="s">
        <v>141</v>
      </c>
      <c r="AG80" s="187"/>
      <c r="AH80" s="19"/>
    </row>
    <row r="81" spans="1:34" ht="90" customHeight="1" x14ac:dyDescent="0.25">
      <c r="A81" s="19"/>
      <c r="B81" s="86">
        <v>72</v>
      </c>
      <c r="C81" s="71" t="s">
        <v>98</v>
      </c>
      <c r="D81" s="91" t="s">
        <v>153</v>
      </c>
      <c r="E81" s="91" t="s">
        <v>154</v>
      </c>
      <c r="F81" s="91" t="s">
        <v>7</v>
      </c>
      <c r="G81" s="91" t="s">
        <v>83</v>
      </c>
      <c r="H81" s="86">
        <v>11</v>
      </c>
      <c r="I81" s="66" t="str">
        <f>VLOOKUP(H81,'AA-IA'!$C$7:$G$29,2,FALSE)</f>
        <v>Emisión de gases de combustión.</v>
      </c>
      <c r="J81" s="66" t="str">
        <f>VLOOKUP(H81,'AA-IA'!$C$7:$G$29,3,FALSE)</f>
        <v>• Contaminación al aire</v>
      </c>
      <c r="K81" s="91" t="s">
        <v>45</v>
      </c>
      <c r="L81" s="66" t="str">
        <f>VLOOKUP(H81,'AA-IA'!$C$7:$G$29,4,FALSE)</f>
        <v>D.S. N° 003-2008-MINAM, Aprueban los Estandares Nacionales de Calidad Ambiental para Aire</v>
      </c>
      <c r="M81" s="109" t="str">
        <f>VLOOKUP(H81,'AA-IA'!$C$7:$G$29,5,FALSE)</f>
        <v>SALIDA</v>
      </c>
      <c r="N81" s="84" t="s">
        <v>37</v>
      </c>
      <c r="O81" s="84" t="s">
        <v>127</v>
      </c>
      <c r="P81" s="84">
        <v>3</v>
      </c>
      <c r="Q81" s="84">
        <v>1</v>
      </c>
      <c r="R81" s="84">
        <v>2</v>
      </c>
      <c r="S81" s="84">
        <v>1</v>
      </c>
      <c r="T81" s="68">
        <f t="shared" si="36"/>
        <v>7</v>
      </c>
      <c r="U81" s="107" t="str">
        <f t="shared" si="29"/>
        <v>MEDIO</v>
      </c>
      <c r="V81" s="109" t="str">
        <f t="shared" si="30"/>
        <v>NO SIGNIFICATIVO</v>
      </c>
      <c r="W81" s="91" t="s">
        <v>128</v>
      </c>
      <c r="X81" s="105" t="s">
        <v>132</v>
      </c>
      <c r="Y81" s="84">
        <v>3</v>
      </c>
      <c r="Z81" s="84">
        <v>0</v>
      </c>
      <c r="AA81" s="84">
        <v>1</v>
      </c>
      <c r="AB81" s="84">
        <v>0</v>
      </c>
      <c r="AC81" s="68">
        <f t="shared" si="37"/>
        <v>4</v>
      </c>
      <c r="AD81" s="107" t="str">
        <f t="shared" si="31"/>
        <v>BAJO</v>
      </c>
      <c r="AE81" s="109" t="str">
        <f t="shared" si="32"/>
        <v>NO SIGNIFICATIVO</v>
      </c>
      <c r="AF81" s="187" t="s">
        <v>141</v>
      </c>
      <c r="AG81" s="187"/>
      <c r="AH81" s="19"/>
    </row>
    <row r="82" spans="1:34" ht="90" customHeight="1" x14ac:dyDescent="0.25">
      <c r="A82" s="19"/>
      <c r="B82" s="86">
        <v>73</v>
      </c>
      <c r="C82" s="71" t="s">
        <v>98</v>
      </c>
      <c r="D82" s="91" t="s">
        <v>153</v>
      </c>
      <c r="E82" s="91" t="s">
        <v>154</v>
      </c>
      <c r="F82" s="91" t="s">
        <v>7</v>
      </c>
      <c r="G82" s="91" t="s">
        <v>83</v>
      </c>
      <c r="H82" s="86">
        <v>14</v>
      </c>
      <c r="I82" s="66" t="str">
        <f>VLOOKUP(H82,'AA-IA'!$C$7:$G$29,2,FALSE)</f>
        <v>Generación de ruido.</v>
      </c>
      <c r="J82" s="66" t="str">
        <f>VLOOKUP(H82,'AA-IA'!$C$7:$G$29,3,FALSE)</f>
        <v>• Contaminación al Suelo
• Contaminación al agua
• Contaminación al aire</v>
      </c>
      <c r="K82" s="91" t="s">
        <v>45</v>
      </c>
      <c r="L82" s="66" t="str">
        <f>VLOOKUP(H82,'AA-IA'!$C$7:$G$29,4,FALSE)</f>
        <v>D.S. Nº 085-2003-PCM, Aprueban el reglamento de estándares nacionales de calidad ambiental para ruido</v>
      </c>
      <c r="M82" s="109" t="str">
        <f>VLOOKUP(H82,'AA-IA'!$C$7:$G$29,5,FALSE)</f>
        <v>SALIDA</v>
      </c>
      <c r="N82" s="84" t="s">
        <v>37</v>
      </c>
      <c r="O82" s="84" t="s">
        <v>127</v>
      </c>
      <c r="P82" s="84">
        <v>3</v>
      </c>
      <c r="Q82" s="84">
        <v>1</v>
      </c>
      <c r="R82" s="84">
        <v>1</v>
      </c>
      <c r="S82" s="84">
        <v>1</v>
      </c>
      <c r="T82" s="68">
        <f t="shared" si="36"/>
        <v>6</v>
      </c>
      <c r="U82" s="107" t="str">
        <f t="shared" si="29"/>
        <v>BAJO</v>
      </c>
      <c r="V82" s="109" t="str">
        <f t="shared" si="30"/>
        <v>NO SIGNIFICATIVO</v>
      </c>
      <c r="W82" s="91" t="s">
        <v>128</v>
      </c>
      <c r="X82" s="105" t="s">
        <v>132</v>
      </c>
      <c r="Y82" s="84">
        <v>3</v>
      </c>
      <c r="Z82" s="84">
        <v>0</v>
      </c>
      <c r="AA82" s="84">
        <v>0</v>
      </c>
      <c r="AB82" s="84">
        <v>0</v>
      </c>
      <c r="AC82" s="68">
        <f t="shared" si="37"/>
        <v>3</v>
      </c>
      <c r="AD82" s="107" t="str">
        <f t="shared" si="31"/>
        <v>BAJO</v>
      </c>
      <c r="AE82" s="109" t="str">
        <f t="shared" si="32"/>
        <v>NO SIGNIFICATIVO</v>
      </c>
      <c r="AF82" s="187" t="s">
        <v>141</v>
      </c>
      <c r="AG82" s="187"/>
      <c r="AH82" s="19"/>
    </row>
    <row r="83" spans="1:34" ht="90" customHeight="1" x14ac:dyDescent="0.25">
      <c r="A83" s="19"/>
      <c r="B83" s="86">
        <v>74</v>
      </c>
      <c r="C83" s="71" t="s">
        <v>98</v>
      </c>
      <c r="D83" s="91" t="s">
        <v>153</v>
      </c>
      <c r="E83" s="91" t="s">
        <v>154</v>
      </c>
      <c r="F83" s="91" t="s">
        <v>7</v>
      </c>
      <c r="G83" s="91" t="s">
        <v>83</v>
      </c>
      <c r="H83" s="86">
        <v>15</v>
      </c>
      <c r="I83" s="66" t="str">
        <f>VLOOKUP(H83,'AA-IA'!$C$7:$G$29,2,FALSE)</f>
        <v>Generación de residuos no peligrosos.</v>
      </c>
      <c r="J83" s="66" t="str">
        <f>VLOOKUP(H83,'AA-IA'!$C$7:$G$29,3,FALSE)</f>
        <v>• Contaminación al aire
• Contaminación al agua
• Contaminación al suelo
• Afectación a la Fauna</v>
      </c>
      <c r="K83" s="91" t="s">
        <v>45</v>
      </c>
      <c r="L83" s="66" t="str">
        <f>VLOOKUP(H83,'AA-IA'!$C$7:$G$29,4,FALSE)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83" s="109" t="str">
        <f>VLOOKUP(H83,'AA-IA'!$C$7:$G$29,5,FALSE)</f>
        <v>SALIDA</v>
      </c>
      <c r="N83" s="84" t="s">
        <v>37</v>
      </c>
      <c r="O83" s="84" t="s">
        <v>127</v>
      </c>
      <c r="P83" s="84">
        <v>2</v>
      </c>
      <c r="Q83" s="84">
        <v>1</v>
      </c>
      <c r="R83" s="84">
        <v>2</v>
      </c>
      <c r="S83" s="84">
        <v>1</v>
      </c>
      <c r="T83" s="68">
        <f t="shared" si="36"/>
        <v>6</v>
      </c>
      <c r="U83" s="107" t="str">
        <f t="shared" si="29"/>
        <v>BAJO</v>
      </c>
      <c r="V83" s="109" t="str">
        <f t="shared" si="30"/>
        <v>NO SIGNIFICATIVO</v>
      </c>
      <c r="W83" s="91" t="s">
        <v>134</v>
      </c>
      <c r="X83" s="105" t="s">
        <v>132</v>
      </c>
      <c r="Y83" s="84">
        <v>2</v>
      </c>
      <c r="Z83" s="84">
        <v>0</v>
      </c>
      <c r="AA83" s="84">
        <v>1</v>
      </c>
      <c r="AB83" s="84">
        <v>0</v>
      </c>
      <c r="AC83" s="68">
        <f t="shared" si="37"/>
        <v>3</v>
      </c>
      <c r="AD83" s="107" t="str">
        <f t="shared" si="31"/>
        <v>BAJO</v>
      </c>
      <c r="AE83" s="109" t="str">
        <f t="shared" si="32"/>
        <v>NO SIGNIFICATIVO</v>
      </c>
      <c r="AF83" s="187" t="s">
        <v>141</v>
      </c>
      <c r="AG83" s="187"/>
      <c r="AH83" s="19"/>
    </row>
    <row r="84" spans="1:34" ht="90" customHeight="1" x14ac:dyDescent="0.25">
      <c r="A84" s="19"/>
      <c r="B84" s="86">
        <v>75</v>
      </c>
      <c r="C84" s="71" t="s">
        <v>98</v>
      </c>
      <c r="D84" s="91" t="s">
        <v>153</v>
      </c>
      <c r="E84" s="91" t="s">
        <v>154</v>
      </c>
      <c r="F84" s="91" t="s">
        <v>7</v>
      </c>
      <c r="G84" s="91" t="s">
        <v>83</v>
      </c>
      <c r="H84" s="86">
        <v>16</v>
      </c>
      <c r="I84" s="66" t="str">
        <f>VLOOKUP(H84,'AA-IA'!$C$7:$G$29,2,FALSE)</f>
        <v>Generación de residuos peligrosos.</v>
      </c>
      <c r="J84" s="66" t="str">
        <f>VLOOKUP(H84,'AA-IA'!$C$7:$G$29,3,FALSE)</f>
        <v>• Contaminación al aire
• Contaminación al agua
• Contaminación al suelo
• Afectación a la Fauna</v>
      </c>
      <c r="K84" s="91" t="s">
        <v>45</v>
      </c>
      <c r="L84" s="66" t="str">
        <f>VLOOKUP(H84,'AA-IA'!$C$7:$G$29,4,FALSE)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84" s="109" t="str">
        <f>VLOOKUP(H84,'AA-IA'!$C$7:$G$29,5,FALSE)</f>
        <v>SALIDA</v>
      </c>
      <c r="N84" s="84" t="s">
        <v>37</v>
      </c>
      <c r="O84" s="84" t="s">
        <v>127</v>
      </c>
      <c r="P84" s="84">
        <v>1</v>
      </c>
      <c r="Q84" s="84">
        <v>1</v>
      </c>
      <c r="R84" s="84">
        <v>2</v>
      </c>
      <c r="S84" s="84">
        <v>1</v>
      </c>
      <c r="T84" s="68">
        <f t="shared" si="36"/>
        <v>5</v>
      </c>
      <c r="U84" s="107" t="str">
        <f t="shared" si="29"/>
        <v>BAJO</v>
      </c>
      <c r="V84" s="109" t="str">
        <f t="shared" si="30"/>
        <v>NO SIGNIFICATIVO</v>
      </c>
      <c r="W84" s="91" t="s">
        <v>134</v>
      </c>
      <c r="X84" s="105" t="s">
        <v>132</v>
      </c>
      <c r="Y84" s="84">
        <v>1</v>
      </c>
      <c r="Z84" s="84">
        <v>0</v>
      </c>
      <c r="AA84" s="84">
        <v>1</v>
      </c>
      <c r="AB84" s="84">
        <v>0</v>
      </c>
      <c r="AC84" s="68">
        <f t="shared" si="37"/>
        <v>2</v>
      </c>
      <c r="AD84" s="107" t="str">
        <f t="shared" si="31"/>
        <v>BAJO</v>
      </c>
      <c r="AE84" s="109" t="str">
        <f t="shared" si="32"/>
        <v>NO SIGNIFICATIVO</v>
      </c>
      <c r="AF84" s="187" t="s">
        <v>141</v>
      </c>
      <c r="AG84" s="187"/>
      <c r="AH84" s="19"/>
    </row>
    <row r="85" spans="1:34" ht="90" customHeight="1" x14ac:dyDescent="0.25">
      <c r="A85" s="19"/>
      <c r="B85" s="82">
        <v>76</v>
      </c>
      <c r="C85" s="71" t="s">
        <v>98</v>
      </c>
      <c r="D85" s="91" t="s">
        <v>153</v>
      </c>
      <c r="E85" s="91" t="s">
        <v>154</v>
      </c>
      <c r="F85" s="91" t="s">
        <v>7</v>
      </c>
      <c r="G85" s="91" t="s">
        <v>83</v>
      </c>
      <c r="H85" s="86">
        <v>19</v>
      </c>
      <c r="I85" s="66" t="str">
        <f>VLOOKUP(H85,'AA-IA'!$C$7:$G$29,2,FALSE)</f>
        <v>Potencial derrame de hidrocarburos</v>
      </c>
      <c r="J85" s="66" t="str">
        <f>VLOOKUP(H85,'AA-IA'!$C$7:$G$29,3,FALSE)</f>
        <v>• Contaminación al aire
• Contaminación al agua
• Contaminación al suelo
• Afectación a la Fauna</v>
      </c>
      <c r="K85" s="91" t="s">
        <v>45</v>
      </c>
      <c r="L85" s="66" t="str">
        <f>VLOOKUP(H85,'AA-IA'!$C$7:$G$29,4,FALSE)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85" s="109" t="str">
        <f>VLOOKUP(H85,'AA-IA'!$C$7:$G$29,5,FALSE)</f>
        <v>SALIDA</v>
      </c>
      <c r="N85" s="84" t="s">
        <v>38</v>
      </c>
      <c r="O85" s="84" t="s">
        <v>127</v>
      </c>
      <c r="P85" s="84">
        <v>1</v>
      </c>
      <c r="Q85" s="84">
        <v>2</v>
      </c>
      <c r="R85" s="84">
        <v>3</v>
      </c>
      <c r="S85" s="84">
        <v>1</v>
      </c>
      <c r="T85" s="68">
        <f t="shared" si="36"/>
        <v>7</v>
      </c>
      <c r="U85" s="107" t="str">
        <f t="shared" si="29"/>
        <v>MEDIO</v>
      </c>
      <c r="V85" s="109" t="str">
        <f t="shared" si="30"/>
        <v>NO SIGNIFICATIVO</v>
      </c>
      <c r="W85" s="91" t="s">
        <v>140</v>
      </c>
      <c r="X85" s="105" t="s">
        <v>132</v>
      </c>
      <c r="Y85" s="84">
        <v>1</v>
      </c>
      <c r="Z85" s="84">
        <v>1</v>
      </c>
      <c r="AA85" s="84">
        <v>2</v>
      </c>
      <c r="AB85" s="84">
        <v>0</v>
      </c>
      <c r="AC85" s="68">
        <f t="shared" si="37"/>
        <v>4</v>
      </c>
      <c r="AD85" s="107" t="str">
        <f t="shared" si="31"/>
        <v>BAJO</v>
      </c>
      <c r="AE85" s="109" t="str">
        <f t="shared" si="32"/>
        <v>NO SIGNIFICATIVO</v>
      </c>
      <c r="AF85" s="187" t="s">
        <v>141</v>
      </c>
      <c r="AG85" s="187"/>
      <c r="AH85" s="19"/>
    </row>
    <row r="86" spans="1:34" ht="90" customHeight="1" x14ac:dyDescent="0.25">
      <c r="A86" s="19"/>
      <c r="B86" s="86">
        <v>77</v>
      </c>
      <c r="C86" s="71" t="s">
        <v>98</v>
      </c>
      <c r="D86" s="91" t="s">
        <v>153</v>
      </c>
      <c r="E86" s="91" t="s">
        <v>154</v>
      </c>
      <c r="F86" s="91" t="s">
        <v>7</v>
      </c>
      <c r="G86" s="91" t="s">
        <v>83</v>
      </c>
      <c r="H86" s="86">
        <v>22</v>
      </c>
      <c r="I86" s="66" t="str">
        <f>VLOOKUP(H86,'AA-IA'!$C$7:$G$29,2,FALSE)</f>
        <v>Potencial incendio.</v>
      </c>
      <c r="J86" s="66" t="str">
        <f>VLOOKUP(H86,'AA-IA'!$C$7:$G$29,3,FALSE)</f>
        <v>• Contaminación al aire
• Contaminación al agua
• Contaminación al suelo
• Afectación a la Fauna
• Afectación a la población</v>
      </c>
      <c r="K86" s="91" t="s">
        <v>45</v>
      </c>
      <c r="L86" s="66" t="str">
        <f>VLOOKUP(H86,'AA-IA'!$C$7:$G$29,4,FALSE)</f>
        <v>D.S. N° 014-2017- MINAM Reglamento de la Ley de Gestión Integral de Residuos Sólidos</v>
      </c>
      <c r="M86" s="109" t="str">
        <f>VLOOKUP(H86,'AA-IA'!$C$7:$G$29,5,FALSE)</f>
        <v>SALIDA</v>
      </c>
      <c r="N86" s="84" t="s">
        <v>38</v>
      </c>
      <c r="O86" s="84" t="s">
        <v>127</v>
      </c>
      <c r="P86" s="84">
        <v>1</v>
      </c>
      <c r="Q86" s="84">
        <v>2</v>
      </c>
      <c r="R86" s="84">
        <v>3</v>
      </c>
      <c r="S86" s="84">
        <v>1</v>
      </c>
      <c r="T86" s="68">
        <f t="shared" si="36"/>
        <v>7</v>
      </c>
      <c r="U86" s="107" t="str">
        <f t="shared" si="29"/>
        <v>MEDIO</v>
      </c>
      <c r="V86" s="109" t="str">
        <f t="shared" si="30"/>
        <v>NO SIGNIFICATIVO</v>
      </c>
      <c r="W86" s="91" t="s">
        <v>140</v>
      </c>
      <c r="X86" s="105" t="s">
        <v>132</v>
      </c>
      <c r="Y86" s="84">
        <v>1</v>
      </c>
      <c r="Z86" s="84">
        <v>1</v>
      </c>
      <c r="AA86" s="84">
        <v>2</v>
      </c>
      <c r="AB86" s="84">
        <v>0</v>
      </c>
      <c r="AC86" s="68">
        <f t="shared" si="37"/>
        <v>4</v>
      </c>
      <c r="AD86" s="107" t="str">
        <f t="shared" si="31"/>
        <v>BAJO</v>
      </c>
      <c r="AE86" s="109" t="str">
        <f t="shared" si="32"/>
        <v>NO SIGNIFICATIVO</v>
      </c>
      <c r="AF86" s="187" t="s">
        <v>141</v>
      </c>
      <c r="AG86" s="187"/>
      <c r="AH86" s="19"/>
    </row>
    <row r="87" spans="1:34" ht="90" customHeight="1" x14ac:dyDescent="0.25">
      <c r="A87" s="19"/>
      <c r="B87" s="86">
        <v>78</v>
      </c>
      <c r="C87" s="71" t="s">
        <v>158</v>
      </c>
      <c r="D87" s="86" t="s">
        <v>159</v>
      </c>
      <c r="E87" s="86" t="s">
        <v>160</v>
      </c>
      <c r="F87" s="144" t="s">
        <v>161</v>
      </c>
      <c r="G87" s="144"/>
      <c r="H87" s="144"/>
      <c r="I87" s="144"/>
      <c r="J87" s="144"/>
      <c r="K87" s="144"/>
      <c r="L87" s="144"/>
      <c r="M87" s="144"/>
      <c r="N87" s="144"/>
      <c r="O87" s="144"/>
      <c r="P87" s="144"/>
      <c r="Q87" s="144"/>
      <c r="R87" s="144"/>
      <c r="S87" s="144"/>
      <c r="T87" s="144"/>
      <c r="U87" s="144"/>
      <c r="V87" s="144"/>
      <c r="W87" s="144"/>
      <c r="X87" s="144"/>
      <c r="Y87" s="144"/>
      <c r="Z87" s="144"/>
      <c r="AA87" s="144"/>
      <c r="AB87" s="144"/>
      <c r="AC87" s="144"/>
      <c r="AD87" s="144"/>
      <c r="AE87" s="144"/>
      <c r="AF87" s="144"/>
      <c r="AG87" s="144"/>
      <c r="AH87" s="19"/>
    </row>
    <row r="88" spans="1:34" ht="90" customHeight="1" x14ac:dyDescent="0.25">
      <c r="A88" s="19"/>
      <c r="B88" s="86">
        <v>79</v>
      </c>
      <c r="C88" s="71" t="s">
        <v>158</v>
      </c>
      <c r="D88" s="86" t="s">
        <v>176</v>
      </c>
      <c r="E88" s="74" t="s">
        <v>186</v>
      </c>
      <c r="F88" s="144" t="s">
        <v>162</v>
      </c>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9"/>
    </row>
    <row r="89" spans="1:34" ht="90" customHeight="1" x14ac:dyDescent="0.25">
      <c r="A89" s="19"/>
      <c r="B89" s="86">
        <v>80</v>
      </c>
      <c r="C89" s="71" t="s">
        <v>105</v>
      </c>
      <c r="D89" s="74" t="s">
        <v>173</v>
      </c>
      <c r="E89" s="74" t="s">
        <v>187</v>
      </c>
      <c r="F89" s="91" t="s">
        <v>7</v>
      </c>
      <c r="G89" s="91" t="s">
        <v>83</v>
      </c>
      <c r="H89" s="86">
        <v>5</v>
      </c>
      <c r="I89" s="66" t="str">
        <f>VLOOKUP(H89,'AA-IA'!$C$7:$G$29,2,FALSE)</f>
        <v>Consumo de hidrocarburos.</v>
      </c>
      <c r="J89" s="66" t="str">
        <f>VLOOKUP(H89,'AA-IA'!$C$7:$G$29,3,FALSE)</f>
        <v>• Agotamiento de RRNN</v>
      </c>
      <c r="K89" s="91" t="s">
        <v>45</v>
      </c>
      <c r="L89" s="66" t="str">
        <f>VLOOKUP(H89,'AA-IA'!$C$7:$G$29,4,FALSE)</f>
        <v>D.S. N° 032-2002-EM, Aprueban "Glosario, Siglas y Abreviaturas del Subsector Hidrocarburos"</v>
      </c>
      <c r="M89" s="109" t="str">
        <f>VLOOKUP(H89,'AA-IA'!$C$7:$G$29,5,FALSE)</f>
        <v>ENTRADA</v>
      </c>
      <c r="N89" s="84" t="s">
        <v>37</v>
      </c>
      <c r="O89" s="84" t="s">
        <v>41</v>
      </c>
      <c r="P89" s="84">
        <v>3</v>
      </c>
      <c r="Q89" s="84">
        <v>1</v>
      </c>
      <c r="R89" s="84">
        <v>0</v>
      </c>
      <c r="S89" s="84">
        <v>1</v>
      </c>
      <c r="T89" s="84">
        <f>SUM(P89:S89)</f>
        <v>5</v>
      </c>
      <c r="U89" s="107" t="str">
        <f t="shared" ref="U89:U96" si="39">IF(AND(T89&gt;=0,T89&lt;=6),"BAJO",IF(AND(T89&gt;=7,T89&lt;9),"MEDIO",IF(T89&gt;=9,"ALTO","")))</f>
        <v>BAJO</v>
      </c>
      <c r="V89" s="109" t="str">
        <f t="shared" ref="V89:V96" si="40">IF(T89&lt;=8,"NO SIGNIFICATIVO", "SIGNIFICATIVO")</f>
        <v>NO SIGNIFICATIVO</v>
      </c>
      <c r="W89" s="84" t="s">
        <v>231</v>
      </c>
      <c r="X89" s="105" t="s">
        <v>227</v>
      </c>
      <c r="Y89" s="84">
        <v>3</v>
      </c>
      <c r="Z89" s="84">
        <v>0</v>
      </c>
      <c r="AA89" s="84">
        <v>0</v>
      </c>
      <c r="AB89" s="84">
        <v>0</v>
      </c>
      <c r="AC89" s="84">
        <f>SUM(Y89:AB89)</f>
        <v>3</v>
      </c>
      <c r="AD89" s="107" t="str">
        <f t="shared" ref="AD89:AD96" si="41">IF(AND(AC89&gt;=0,AC89&lt;=6),"BAJO",IF(AND(AC89&gt;=7,AC89&lt;9),"MEDIO",IF(AC89&gt;=9,"ALTO","")))</f>
        <v>BAJO</v>
      </c>
      <c r="AE89" s="109" t="str">
        <f t="shared" ref="AE89:AE96" si="42">IF(AC89&lt;=8,"NO SIGNIFICATIVO", "SIGNIFICATIVO")</f>
        <v>NO SIGNIFICATIVO</v>
      </c>
      <c r="AF89" s="187" t="s">
        <v>141</v>
      </c>
      <c r="AG89" s="187"/>
      <c r="AH89" s="19"/>
    </row>
    <row r="90" spans="1:34" ht="90" customHeight="1" x14ac:dyDescent="0.25">
      <c r="A90" s="19"/>
      <c r="B90" s="82">
        <v>81</v>
      </c>
      <c r="C90" s="71" t="s">
        <v>105</v>
      </c>
      <c r="D90" s="74" t="s">
        <v>173</v>
      </c>
      <c r="E90" s="74" t="s">
        <v>187</v>
      </c>
      <c r="F90" s="91" t="s">
        <v>7</v>
      </c>
      <c r="G90" s="91" t="s">
        <v>83</v>
      </c>
      <c r="H90" s="86">
        <v>9</v>
      </c>
      <c r="I90" s="66" t="str">
        <f>VLOOKUP(H90,'AA-IA'!$C$7:$G$29,2,FALSE)</f>
        <v>Generación de agua residual doméstica.</v>
      </c>
      <c r="J90" s="66" t="str">
        <f>VLOOKUP(H90,'AA-IA'!$C$7:$G$29,3,FALSE)</f>
        <v>• Contaminación al suelo
• Contaminación al agua
• Afectación a la fauna</v>
      </c>
      <c r="K90" s="91" t="s">
        <v>45</v>
      </c>
      <c r="L90" s="66" t="str">
        <f>VLOOKUP(H90,'AA-IA'!$C$7:$G$29,4,FALSE)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90" s="109" t="str">
        <f>VLOOKUP(H90,'AA-IA'!$C$7:$G$29,5,FALSE)</f>
        <v>SALIDA</v>
      </c>
      <c r="N90" s="84" t="s">
        <v>37</v>
      </c>
      <c r="O90" s="84" t="s">
        <v>41</v>
      </c>
      <c r="P90" s="84">
        <v>3</v>
      </c>
      <c r="Q90" s="84">
        <v>1</v>
      </c>
      <c r="R90" s="84">
        <v>1</v>
      </c>
      <c r="S90" s="84">
        <v>1</v>
      </c>
      <c r="T90" s="84">
        <f>SUM(P90:S90)</f>
        <v>6</v>
      </c>
      <c r="U90" s="107" t="str">
        <f t="shared" si="39"/>
        <v>BAJO</v>
      </c>
      <c r="V90" s="109" t="str">
        <f t="shared" si="40"/>
        <v>NO SIGNIFICATIVO</v>
      </c>
      <c r="W90" s="84" t="s">
        <v>232</v>
      </c>
      <c r="X90" s="105" t="s">
        <v>226</v>
      </c>
      <c r="Y90" s="84">
        <v>3</v>
      </c>
      <c r="Z90" s="84">
        <v>0</v>
      </c>
      <c r="AA90" s="84">
        <v>0</v>
      </c>
      <c r="AB90" s="84">
        <v>0</v>
      </c>
      <c r="AC90" s="84">
        <f>SUM(Y90:AB90)</f>
        <v>3</v>
      </c>
      <c r="AD90" s="107" t="str">
        <f t="shared" si="41"/>
        <v>BAJO</v>
      </c>
      <c r="AE90" s="109" t="str">
        <f t="shared" si="42"/>
        <v>NO SIGNIFICATIVO</v>
      </c>
      <c r="AF90" s="187" t="s">
        <v>141</v>
      </c>
      <c r="AG90" s="187"/>
      <c r="AH90" s="19"/>
    </row>
    <row r="91" spans="1:34" ht="90" customHeight="1" x14ac:dyDescent="0.25">
      <c r="A91" s="19"/>
      <c r="B91" s="86">
        <v>82</v>
      </c>
      <c r="C91" s="71" t="s">
        <v>105</v>
      </c>
      <c r="D91" s="74" t="s">
        <v>173</v>
      </c>
      <c r="E91" s="74" t="s">
        <v>187</v>
      </c>
      <c r="F91" s="91" t="s">
        <v>7</v>
      </c>
      <c r="G91" s="91" t="s">
        <v>83</v>
      </c>
      <c r="H91" s="86">
        <v>11</v>
      </c>
      <c r="I91" s="66" t="str">
        <f>VLOOKUP(H91,'AA-IA'!$C$7:$G$29,2,FALSE)</f>
        <v>Emisión de gases de combustión.</v>
      </c>
      <c r="J91" s="66" t="str">
        <f>VLOOKUP(H91,'AA-IA'!$C$7:$G$29,3,FALSE)</f>
        <v>• Contaminación al aire</v>
      </c>
      <c r="K91" s="91" t="s">
        <v>45</v>
      </c>
      <c r="L91" s="66" t="str">
        <f>VLOOKUP(H91,'AA-IA'!$C$7:$G$29,4,FALSE)</f>
        <v>D.S. N° 003-2008-MINAM, Aprueban los Estandares Nacionales de Calidad Ambiental para Aire</v>
      </c>
      <c r="M91" s="109" t="str">
        <f>VLOOKUP(H91,'AA-IA'!$C$7:$G$29,5,FALSE)</f>
        <v>SALIDA</v>
      </c>
      <c r="N91" s="84" t="s">
        <v>37</v>
      </c>
      <c r="O91" s="84" t="s">
        <v>41</v>
      </c>
      <c r="P91" s="84">
        <v>3</v>
      </c>
      <c r="Q91" s="84">
        <v>1</v>
      </c>
      <c r="R91" s="84">
        <v>1</v>
      </c>
      <c r="S91" s="84">
        <v>1</v>
      </c>
      <c r="T91" s="84">
        <f t="shared" ref="T91:T96" si="43">SUM(P91:S91)</f>
        <v>6</v>
      </c>
      <c r="U91" s="107" t="str">
        <f t="shared" si="39"/>
        <v>BAJO</v>
      </c>
      <c r="V91" s="109" t="str">
        <f t="shared" si="40"/>
        <v>NO SIGNIFICATIVO</v>
      </c>
      <c r="W91" s="84" t="s">
        <v>231</v>
      </c>
      <c r="X91" s="105" t="s">
        <v>227</v>
      </c>
      <c r="Y91" s="84">
        <v>3</v>
      </c>
      <c r="Z91" s="84">
        <v>0</v>
      </c>
      <c r="AA91" s="84">
        <v>0</v>
      </c>
      <c r="AB91" s="84">
        <v>0</v>
      </c>
      <c r="AC91" s="84">
        <f t="shared" ref="AC91:AC96" si="44">SUM(Y91:AB91)</f>
        <v>3</v>
      </c>
      <c r="AD91" s="107" t="str">
        <f t="shared" si="41"/>
        <v>BAJO</v>
      </c>
      <c r="AE91" s="109" t="str">
        <f t="shared" si="42"/>
        <v>NO SIGNIFICATIVO</v>
      </c>
      <c r="AF91" s="187" t="s">
        <v>141</v>
      </c>
      <c r="AG91" s="187"/>
      <c r="AH91" s="19"/>
    </row>
    <row r="92" spans="1:34" ht="90" customHeight="1" x14ac:dyDescent="0.25">
      <c r="A92" s="19"/>
      <c r="B92" s="86">
        <v>83</v>
      </c>
      <c r="C92" s="71" t="s">
        <v>105</v>
      </c>
      <c r="D92" s="74" t="s">
        <v>173</v>
      </c>
      <c r="E92" s="74" t="s">
        <v>187</v>
      </c>
      <c r="F92" s="91" t="s">
        <v>7</v>
      </c>
      <c r="G92" s="91" t="s">
        <v>83</v>
      </c>
      <c r="H92" s="86">
        <v>14</v>
      </c>
      <c r="I92" s="66" t="str">
        <f>VLOOKUP(H92,'AA-IA'!$C$7:$G$29,2,FALSE)</f>
        <v>Generación de ruido.</v>
      </c>
      <c r="J92" s="66" t="str">
        <f>VLOOKUP(H92,'AA-IA'!$C$7:$G$29,3,FALSE)</f>
        <v>• Contaminación al Suelo
• Contaminación al agua
• Contaminación al aire</v>
      </c>
      <c r="K92" s="91" t="s">
        <v>45</v>
      </c>
      <c r="L92" s="66" t="str">
        <f>VLOOKUP(H92,'AA-IA'!$C$7:$G$29,4,FALSE)</f>
        <v>D.S. Nº 085-2003-PCM, Aprueban el reglamento de estándares nacionales de calidad ambiental para ruido</v>
      </c>
      <c r="M92" s="109" t="str">
        <f>VLOOKUP(H92,'AA-IA'!$C$7:$G$29,5,FALSE)</f>
        <v>SALIDA</v>
      </c>
      <c r="N92" s="84" t="s">
        <v>37</v>
      </c>
      <c r="O92" s="84" t="s">
        <v>41</v>
      </c>
      <c r="P92" s="84">
        <v>3</v>
      </c>
      <c r="Q92" s="84">
        <v>1</v>
      </c>
      <c r="R92" s="84">
        <v>1</v>
      </c>
      <c r="S92" s="84">
        <v>1</v>
      </c>
      <c r="T92" s="84">
        <f t="shared" si="43"/>
        <v>6</v>
      </c>
      <c r="U92" s="107" t="str">
        <f t="shared" si="39"/>
        <v>BAJO</v>
      </c>
      <c r="V92" s="109" t="str">
        <f t="shared" si="40"/>
        <v>NO SIGNIFICATIVO</v>
      </c>
      <c r="W92" s="84" t="s">
        <v>231</v>
      </c>
      <c r="X92" s="105" t="s">
        <v>227</v>
      </c>
      <c r="Y92" s="84">
        <v>3</v>
      </c>
      <c r="Z92" s="84">
        <v>0</v>
      </c>
      <c r="AA92" s="84">
        <v>0</v>
      </c>
      <c r="AB92" s="84">
        <v>0</v>
      </c>
      <c r="AC92" s="84">
        <f t="shared" si="44"/>
        <v>3</v>
      </c>
      <c r="AD92" s="107" t="str">
        <f t="shared" si="41"/>
        <v>BAJO</v>
      </c>
      <c r="AE92" s="109" t="str">
        <f t="shared" si="42"/>
        <v>NO SIGNIFICATIVO</v>
      </c>
      <c r="AF92" s="187" t="s">
        <v>141</v>
      </c>
      <c r="AG92" s="187"/>
      <c r="AH92" s="19"/>
    </row>
    <row r="93" spans="1:34" ht="90" customHeight="1" x14ac:dyDescent="0.25">
      <c r="A93" s="19"/>
      <c r="B93" s="86">
        <v>84</v>
      </c>
      <c r="C93" s="71" t="s">
        <v>105</v>
      </c>
      <c r="D93" s="74" t="s">
        <v>173</v>
      </c>
      <c r="E93" s="74" t="s">
        <v>187</v>
      </c>
      <c r="F93" s="91" t="s">
        <v>7</v>
      </c>
      <c r="G93" s="91" t="s">
        <v>83</v>
      </c>
      <c r="H93" s="86">
        <v>15</v>
      </c>
      <c r="I93" s="66" t="str">
        <f>VLOOKUP(H93,'AA-IA'!$C$7:$G$29,2,FALSE)</f>
        <v>Generación de residuos no peligrosos.</v>
      </c>
      <c r="J93" s="66" t="str">
        <f>VLOOKUP(H93,'AA-IA'!$C$7:$G$29,3,FALSE)</f>
        <v>• Contaminación al aire
• Contaminación al agua
• Contaminación al suelo
• Afectación a la Fauna</v>
      </c>
      <c r="K93" s="91" t="s">
        <v>45</v>
      </c>
      <c r="L93" s="66" t="str">
        <f>VLOOKUP(H93,'AA-IA'!$C$7:$G$29,4,FALSE)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93" s="109" t="str">
        <f>VLOOKUP(H93,'AA-IA'!$C$7:$G$29,5,FALSE)</f>
        <v>SALIDA</v>
      </c>
      <c r="N93" s="84" t="s">
        <v>37</v>
      </c>
      <c r="O93" s="84" t="s">
        <v>41</v>
      </c>
      <c r="P93" s="84">
        <v>2</v>
      </c>
      <c r="Q93" s="84">
        <v>1</v>
      </c>
      <c r="R93" s="84">
        <v>1</v>
      </c>
      <c r="S93" s="84">
        <v>1</v>
      </c>
      <c r="T93" s="84">
        <f t="shared" si="43"/>
        <v>5</v>
      </c>
      <c r="U93" s="107" t="str">
        <f t="shared" si="39"/>
        <v>BAJO</v>
      </c>
      <c r="V93" s="109" t="str">
        <f t="shared" si="40"/>
        <v>NO SIGNIFICATIVO</v>
      </c>
      <c r="W93" s="84" t="s">
        <v>233</v>
      </c>
      <c r="X93" s="105" t="s">
        <v>226</v>
      </c>
      <c r="Y93" s="84">
        <v>2</v>
      </c>
      <c r="Z93" s="84">
        <v>1</v>
      </c>
      <c r="AA93" s="84">
        <v>0</v>
      </c>
      <c r="AB93" s="84">
        <v>0</v>
      </c>
      <c r="AC93" s="84">
        <f t="shared" si="44"/>
        <v>3</v>
      </c>
      <c r="AD93" s="107" t="str">
        <f t="shared" si="41"/>
        <v>BAJO</v>
      </c>
      <c r="AE93" s="109" t="str">
        <f t="shared" si="42"/>
        <v>NO SIGNIFICATIVO</v>
      </c>
      <c r="AF93" s="187" t="s">
        <v>141</v>
      </c>
      <c r="AG93" s="187"/>
      <c r="AH93" s="19"/>
    </row>
    <row r="94" spans="1:34" ht="90" customHeight="1" x14ac:dyDescent="0.25">
      <c r="A94" s="19"/>
      <c r="B94" s="86">
        <v>85</v>
      </c>
      <c r="C94" s="71" t="s">
        <v>105</v>
      </c>
      <c r="D94" s="74" t="s">
        <v>173</v>
      </c>
      <c r="E94" s="74" t="s">
        <v>187</v>
      </c>
      <c r="F94" s="91" t="s">
        <v>7</v>
      </c>
      <c r="G94" s="91" t="s">
        <v>83</v>
      </c>
      <c r="H94" s="86">
        <v>16</v>
      </c>
      <c r="I94" s="66" t="str">
        <f>VLOOKUP(H94,'AA-IA'!$C$7:$G$29,2,FALSE)</f>
        <v>Generación de residuos peligrosos.</v>
      </c>
      <c r="J94" s="66" t="str">
        <f>VLOOKUP(H94,'AA-IA'!$C$7:$G$29,3,FALSE)</f>
        <v>• Contaminación al aire
• Contaminación al agua
• Contaminación al suelo
• Afectación a la Fauna</v>
      </c>
      <c r="K94" s="91" t="s">
        <v>45</v>
      </c>
      <c r="L94" s="66" t="str">
        <f>VLOOKUP(H94,'AA-IA'!$C$7:$G$29,4,FALSE)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94" s="109" t="str">
        <f>VLOOKUP(H94,'AA-IA'!$C$7:$G$29,5,FALSE)</f>
        <v>SALIDA</v>
      </c>
      <c r="N94" s="84" t="s">
        <v>37</v>
      </c>
      <c r="O94" s="84" t="s">
        <v>41</v>
      </c>
      <c r="P94" s="84">
        <v>1</v>
      </c>
      <c r="Q94" s="84">
        <v>1</v>
      </c>
      <c r="R94" s="84">
        <v>2</v>
      </c>
      <c r="S94" s="84">
        <v>1</v>
      </c>
      <c r="T94" s="84">
        <f t="shared" si="43"/>
        <v>5</v>
      </c>
      <c r="U94" s="107" t="str">
        <f t="shared" si="39"/>
        <v>BAJO</v>
      </c>
      <c r="V94" s="109" t="str">
        <f t="shared" si="40"/>
        <v>NO SIGNIFICATIVO</v>
      </c>
      <c r="W94" s="84" t="s">
        <v>234</v>
      </c>
      <c r="X94" s="105" t="s">
        <v>226</v>
      </c>
      <c r="Y94" s="84">
        <v>1</v>
      </c>
      <c r="Z94" s="84">
        <v>0</v>
      </c>
      <c r="AA94" s="84">
        <v>1</v>
      </c>
      <c r="AB94" s="84">
        <v>0</v>
      </c>
      <c r="AC94" s="84">
        <f t="shared" si="44"/>
        <v>2</v>
      </c>
      <c r="AD94" s="107" t="str">
        <f t="shared" si="41"/>
        <v>BAJO</v>
      </c>
      <c r="AE94" s="109" t="str">
        <f t="shared" si="42"/>
        <v>NO SIGNIFICATIVO</v>
      </c>
      <c r="AF94" s="187" t="s">
        <v>141</v>
      </c>
      <c r="AG94" s="187"/>
      <c r="AH94" s="19"/>
    </row>
    <row r="95" spans="1:34" ht="90" customHeight="1" x14ac:dyDescent="0.25">
      <c r="A95" s="19"/>
      <c r="B95" s="82">
        <v>86</v>
      </c>
      <c r="C95" s="71" t="s">
        <v>105</v>
      </c>
      <c r="D95" s="74" t="s">
        <v>173</v>
      </c>
      <c r="E95" s="74" t="s">
        <v>187</v>
      </c>
      <c r="F95" s="91" t="s">
        <v>7</v>
      </c>
      <c r="G95" s="91" t="s">
        <v>83</v>
      </c>
      <c r="H95" s="86">
        <v>16</v>
      </c>
      <c r="I95" s="66" t="str">
        <f>VLOOKUP(H95,'AA-IA'!$C$7:$G$29,2,FALSE)</f>
        <v>Generación de residuos peligrosos.</v>
      </c>
      <c r="J95" s="66" t="str">
        <f>VLOOKUP(H95,'AA-IA'!$C$7:$G$29,3,FALSE)</f>
        <v>• Contaminación al aire
• Contaminación al agua
• Contaminación al suelo
• Afectación a la Fauna</v>
      </c>
      <c r="K95" s="91" t="s">
        <v>45</v>
      </c>
      <c r="L95" s="66" t="str">
        <f>VLOOKUP(H95,'AA-IA'!$C$7:$G$29,4,FALSE)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95" s="109" t="str">
        <f>VLOOKUP(H95,'AA-IA'!$C$7:$G$29,5,FALSE)</f>
        <v>SALIDA</v>
      </c>
      <c r="N95" s="84" t="s">
        <v>38</v>
      </c>
      <c r="O95" s="84" t="s">
        <v>41</v>
      </c>
      <c r="P95" s="84">
        <v>1</v>
      </c>
      <c r="Q95" s="84">
        <v>1</v>
      </c>
      <c r="R95" s="84">
        <v>2</v>
      </c>
      <c r="S95" s="84">
        <v>1</v>
      </c>
      <c r="T95" s="84">
        <f t="shared" si="43"/>
        <v>5</v>
      </c>
      <c r="U95" s="107" t="str">
        <f t="shared" si="39"/>
        <v>BAJO</v>
      </c>
      <c r="V95" s="109" t="str">
        <f t="shared" si="40"/>
        <v>NO SIGNIFICATIVO</v>
      </c>
      <c r="W95" s="84" t="s">
        <v>235</v>
      </c>
      <c r="X95" s="105" t="s">
        <v>226</v>
      </c>
      <c r="Y95" s="84">
        <v>1</v>
      </c>
      <c r="Z95" s="84">
        <v>0</v>
      </c>
      <c r="AA95" s="84">
        <v>1</v>
      </c>
      <c r="AB95" s="84">
        <v>0</v>
      </c>
      <c r="AC95" s="84">
        <f t="shared" si="44"/>
        <v>2</v>
      </c>
      <c r="AD95" s="107" t="str">
        <f t="shared" si="41"/>
        <v>BAJO</v>
      </c>
      <c r="AE95" s="109" t="str">
        <f t="shared" si="42"/>
        <v>NO SIGNIFICATIVO</v>
      </c>
      <c r="AF95" s="187" t="s">
        <v>141</v>
      </c>
      <c r="AG95" s="187"/>
      <c r="AH95" s="19"/>
    </row>
    <row r="96" spans="1:34" ht="90" customHeight="1" x14ac:dyDescent="0.25">
      <c r="A96" s="19"/>
      <c r="B96" s="86">
        <v>87</v>
      </c>
      <c r="C96" s="71" t="s">
        <v>105</v>
      </c>
      <c r="D96" s="74" t="s">
        <v>173</v>
      </c>
      <c r="E96" s="74" t="s">
        <v>187</v>
      </c>
      <c r="F96" s="91" t="s">
        <v>7</v>
      </c>
      <c r="G96" s="91" t="s">
        <v>83</v>
      </c>
      <c r="H96" s="86">
        <v>22</v>
      </c>
      <c r="I96" s="66" t="str">
        <f>VLOOKUP(H96,'AA-IA'!$C$7:$G$29,2,FALSE)</f>
        <v>Potencial incendio.</v>
      </c>
      <c r="J96" s="66" t="str">
        <f>VLOOKUP(H96,'AA-IA'!$C$7:$G$29,3,FALSE)</f>
        <v>• Contaminación al aire
• Contaminación al agua
• Contaminación al suelo
• Afectación a la Fauna
• Afectación a la población</v>
      </c>
      <c r="K96" s="91" t="s">
        <v>45</v>
      </c>
      <c r="L96" s="66" t="str">
        <f>VLOOKUP(H96,'AA-IA'!$C$7:$G$29,4,FALSE)</f>
        <v>D.S. N° 014-2017- MINAM Reglamento de la Ley de Gestión Integral de Residuos Sólidos</v>
      </c>
      <c r="M96" s="109" t="str">
        <f>VLOOKUP(H96,'AA-IA'!$C$7:$G$29,5,FALSE)</f>
        <v>SALIDA</v>
      </c>
      <c r="N96" s="84" t="s">
        <v>38</v>
      </c>
      <c r="O96" s="84" t="s">
        <v>41</v>
      </c>
      <c r="P96" s="84">
        <v>1</v>
      </c>
      <c r="Q96" s="84">
        <v>2</v>
      </c>
      <c r="R96" s="84">
        <v>3</v>
      </c>
      <c r="S96" s="84">
        <v>1</v>
      </c>
      <c r="T96" s="84">
        <f t="shared" si="43"/>
        <v>7</v>
      </c>
      <c r="U96" s="107" t="str">
        <f t="shared" si="39"/>
        <v>MEDIO</v>
      </c>
      <c r="V96" s="109" t="str">
        <f t="shared" si="40"/>
        <v>NO SIGNIFICATIVO</v>
      </c>
      <c r="W96" s="84" t="s">
        <v>236</v>
      </c>
      <c r="X96" s="105" t="s">
        <v>227</v>
      </c>
      <c r="Y96" s="84">
        <v>1</v>
      </c>
      <c r="Z96" s="84">
        <v>1</v>
      </c>
      <c r="AA96" s="84">
        <v>2</v>
      </c>
      <c r="AB96" s="84">
        <v>0</v>
      </c>
      <c r="AC96" s="84">
        <f t="shared" si="44"/>
        <v>4</v>
      </c>
      <c r="AD96" s="107" t="str">
        <f t="shared" si="41"/>
        <v>BAJO</v>
      </c>
      <c r="AE96" s="109" t="str">
        <f t="shared" si="42"/>
        <v>NO SIGNIFICATIVO</v>
      </c>
      <c r="AF96" s="187" t="s">
        <v>141</v>
      </c>
      <c r="AG96" s="187"/>
      <c r="AH96" s="19"/>
    </row>
    <row r="97" spans="1:34" ht="90" customHeight="1" x14ac:dyDescent="0.25">
      <c r="A97" s="19"/>
      <c r="B97" s="86">
        <v>88</v>
      </c>
      <c r="C97" s="71" t="s">
        <v>105</v>
      </c>
      <c r="D97" s="74" t="s">
        <v>101</v>
      </c>
      <c r="E97" s="91" t="s">
        <v>155</v>
      </c>
      <c r="F97" s="86" t="s">
        <v>7</v>
      </c>
      <c r="G97" s="86" t="s">
        <v>97</v>
      </c>
      <c r="H97" s="144" t="s">
        <v>166</v>
      </c>
      <c r="I97" s="144"/>
      <c r="J97" s="144"/>
      <c r="K97" s="144"/>
      <c r="L97" s="144"/>
      <c r="M97" s="144"/>
      <c r="N97" s="144"/>
      <c r="O97" s="144"/>
      <c r="P97" s="144"/>
      <c r="Q97" s="144"/>
      <c r="R97" s="144"/>
      <c r="S97" s="144"/>
      <c r="T97" s="144"/>
      <c r="U97" s="144"/>
      <c r="V97" s="144"/>
      <c r="W97" s="144"/>
      <c r="X97" s="144"/>
      <c r="Y97" s="144"/>
      <c r="Z97" s="144"/>
      <c r="AA97" s="144"/>
      <c r="AB97" s="144"/>
      <c r="AC97" s="144"/>
      <c r="AD97" s="144"/>
      <c r="AE97" s="144"/>
      <c r="AF97" s="144"/>
      <c r="AG97" s="144"/>
      <c r="AH97" s="19"/>
    </row>
    <row r="98" spans="1:34" ht="49.5" customHeight="1" x14ac:dyDescent="0.25">
      <c r="A98" s="19"/>
      <c r="B98" s="86">
        <v>89</v>
      </c>
      <c r="C98" s="71" t="s">
        <v>106</v>
      </c>
      <c r="D98" s="74" t="s">
        <v>188</v>
      </c>
      <c r="E98" s="74" t="s">
        <v>103</v>
      </c>
      <c r="F98" s="86" t="s">
        <v>7</v>
      </c>
      <c r="G98" s="86" t="s">
        <v>83</v>
      </c>
      <c r="H98" s="86">
        <v>4</v>
      </c>
      <c r="I98" s="66" t="str">
        <f>VLOOKUP(H98,'AA-IA'!$C$7:$G$29,2,FALSE)</f>
        <v>Consumo de equipo de protección personal.</v>
      </c>
      <c r="J98" s="66" t="str">
        <f>VLOOKUP(H98,'AA-IA'!$C$7:$G$29,3,FALSE)</f>
        <v>• Agotamiento de RRNN</v>
      </c>
      <c r="K98" s="91" t="s">
        <v>45</v>
      </c>
      <c r="L98" s="66" t="str">
        <f>VLOOKUP(H98,'AA-IA'!$C$7:$G$29,4,FALSE)</f>
        <v>----</v>
      </c>
      <c r="M98" s="91" t="str">
        <f>VLOOKUP(H98,'AA-IA'!$C$7:$G$29,5,FALSE)</f>
        <v>ENTRADA</v>
      </c>
      <c r="N98" s="91" t="s">
        <v>37</v>
      </c>
      <c r="O98" s="91" t="s">
        <v>41</v>
      </c>
      <c r="P98" s="84">
        <v>2</v>
      </c>
      <c r="Q98" s="84">
        <v>1</v>
      </c>
      <c r="R98" s="84">
        <v>0</v>
      </c>
      <c r="S98" s="84">
        <v>0</v>
      </c>
      <c r="T98" s="84">
        <f>SUM(P98:S98)</f>
        <v>3</v>
      </c>
      <c r="U98" s="86" t="str">
        <f t="shared" ref="U98:U123" si="45">IF(AND(T98&gt;=0,T98&lt;=6),"BAJO",IF(AND(T98&gt;=7,T98&lt;9),"MEDIO",IF(T98&gt;=9,"ALTO","")))</f>
        <v>BAJO</v>
      </c>
      <c r="V98" s="91" t="str">
        <f t="shared" ref="V98:V123" si="46">IF(T98&lt;=8,"NO SIGNIFICATIVO", "SIGNIFICATIVO")</f>
        <v>NO SIGNIFICATIVO</v>
      </c>
      <c r="W98" s="91" t="s">
        <v>146</v>
      </c>
      <c r="X98" s="109" t="s">
        <v>132</v>
      </c>
      <c r="Y98" s="84">
        <v>2</v>
      </c>
      <c r="Z98" s="84">
        <v>0</v>
      </c>
      <c r="AA98" s="84">
        <v>0</v>
      </c>
      <c r="AB98" s="84">
        <v>0</v>
      </c>
      <c r="AC98" s="84">
        <f>SUM(Y98:AB98)</f>
        <v>2</v>
      </c>
      <c r="AD98" s="86" t="str">
        <f t="shared" ref="AD98:AD123" si="47">IF(AND(AC98&gt;=0,AC98&lt;=6),"BAJO",IF(AND(AC98&gt;=7,AC98&lt;9),"MEDIO",IF(AC98&gt;=9,"ALTO","")))</f>
        <v>BAJO</v>
      </c>
      <c r="AE98" s="91" t="str">
        <f t="shared" ref="AE98:AE123" si="48">IF(AC98&lt;=8,"NO SIGNIFICATIVO", "SIGNIFICATIVO")</f>
        <v>NO SIGNIFICATIVO</v>
      </c>
      <c r="AF98" s="187" t="s">
        <v>141</v>
      </c>
      <c r="AG98" s="187"/>
      <c r="AH98" s="19"/>
    </row>
    <row r="99" spans="1:34" ht="70.5" customHeight="1" x14ac:dyDescent="0.25">
      <c r="A99" s="19"/>
      <c r="B99" s="86">
        <v>90</v>
      </c>
      <c r="C99" s="71" t="s">
        <v>106</v>
      </c>
      <c r="D99" s="74" t="s">
        <v>188</v>
      </c>
      <c r="E99" s="74" t="s">
        <v>103</v>
      </c>
      <c r="F99" s="86" t="s">
        <v>7</v>
      </c>
      <c r="G99" s="86" t="s">
        <v>83</v>
      </c>
      <c r="H99" s="86">
        <v>5</v>
      </c>
      <c r="I99" s="66" t="str">
        <f>VLOOKUP(H99,'AA-IA'!$C$7:$G$29,2,FALSE)</f>
        <v>Consumo de hidrocarburos.</v>
      </c>
      <c r="J99" s="66" t="str">
        <f>VLOOKUP(H99,'AA-IA'!$C$7:$G$29,3,FALSE)</f>
        <v>• Agotamiento de RRNN</v>
      </c>
      <c r="K99" s="91" t="s">
        <v>45</v>
      </c>
      <c r="L99" s="66" t="str">
        <f>VLOOKUP(H99,'AA-IA'!$C$7:$G$29,4,FALSE)</f>
        <v>D.S. N° 032-2002-EM, Aprueban "Glosario, Siglas y Abreviaturas del Subsector Hidrocarburos"</v>
      </c>
      <c r="M99" s="109" t="str">
        <f>VLOOKUP(H99,'AA-IA'!$C$7:$G$29,5,FALSE)</f>
        <v>ENTRADA</v>
      </c>
      <c r="N99" s="91" t="s">
        <v>37</v>
      </c>
      <c r="O99" s="91" t="s">
        <v>41</v>
      </c>
      <c r="P99" s="84">
        <v>3</v>
      </c>
      <c r="Q99" s="84">
        <v>1</v>
      </c>
      <c r="R99" s="84">
        <v>0</v>
      </c>
      <c r="S99" s="84">
        <v>1</v>
      </c>
      <c r="T99" s="84">
        <f>SUM(P99:S99)</f>
        <v>5</v>
      </c>
      <c r="U99" s="107" t="str">
        <f t="shared" si="45"/>
        <v>BAJO</v>
      </c>
      <c r="V99" s="109" t="str">
        <f t="shared" si="46"/>
        <v>NO SIGNIFICATIVO</v>
      </c>
      <c r="W99" s="91" t="s">
        <v>174</v>
      </c>
      <c r="X99" s="105" t="s">
        <v>132</v>
      </c>
      <c r="Y99" s="84">
        <v>3</v>
      </c>
      <c r="Z99" s="84">
        <v>0</v>
      </c>
      <c r="AA99" s="84">
        <v>0</v>
      </c>
      <c r="AB99" s="84">
        <v>0</v>
      </c>
      <c r="AC99" s="84">
        <f>SUM(Y99:AB99)</f>
        <v>3</v>
      </c>
      <c r="AD99" s="107" t="str">
        <f t="shared" si="47"/>
        <v>BAJO</v>
      </c>
      <c r="AE99" s="109" t="str">
        <f t="shared" si="48"/>
        <v>NO SIGNIFICATIVO</v>
      </c>
      <c r="AF99" s="187" t="s">
        <v>141</v>
      </c>
      <c r="AG99" s="187"/>
      <c r="AH99" s="19"/>
    </row>
    <row r="100" spans="1:34" ht="64.5" customHeight="1" x14ac:dyDescent="0.25">
      <c r="A100" s="19"/>
      <c r="B100" s="82">
        <v>91</v>
      </c>
      <c r="C100" s="71" t="s">
        <v>106</v>
      </c>
      <c r="D100" s="74" t="s">
        <v>188</v>
      </c>
      <c r="E100" s="74" t="s">
        <v>103</v>
      </c>
      <c r="F100" s="86" t="s">
        <v>7</v>
      </c>
      <c r="G100" s="86" t="s">
        <v>83</v>
      </c>
      <c r="H100" s="86">
        <v>9</v>
      </c>
      <c r="I100" s="66" t="str">
        <f>VLOOKUP(H100,'AA-IA'!$C$7:$G$29,2,FALSE)</f>
        <v>Generación de agua residual doméstica.</v>
      </c>
      <c r="J100" s="66" t="str">
        <f>VLOOKUP(H100,'AA-IA'!$C$7:$G$29,3,FALSE)</f>
        <v>• Contaminación al suelo
• Contaminación al agua
• Afectación a la fauna</v>
      </c>
      <c r="K100" s="91" t="s">
        <v>45</v>
      </c>
      <c r="L100" s="66" t="str">
        <f>VLOOKUP(H100,'AA-IA'!$C$7:$G$29,4,FALSE)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00" s="109" t="str">
        <f>VLOOKUP(H100,'AA-IA'!$C$7:$G$29,5,FALSE)</f>
        <v>SALIDA</v>
      </c>
      <c r="N100" s="91" t="s">
        <v>37</v>
      </c>
      <c r="O100" s="91" t="s">
        <v>41</v>
      </c>
      <c r="P100" s="84">
        <v>3</v>
      </c>
      <c r="Q100" s="84">
        <v>1</v>
      </c>
      <c r="R100" s="84">
        <v>1</v>
      </c>
      <c r="S100" s="84">
        <v>1</v>
      </c>
      <c r="T100" s="84">
        <f t="shared" ref="T100:T106" si="49">SUM(P100:S100)</f>
        <v>6</v>
      </c>
      <c r="U100" s="107" t="str">
        <f t="shared" si="45"/>
        <v>BAJO</v>
      </c>
      <c r="V100" s="109" t="str">
        <f t="shared" si="46"/>
        <v>NO SIGNIFICATIVO</v>
      </c>
      <c r="W100" s="84" t="s">
        <v>175</v>
      </c>
      <c r="X100" s="105" t="s">
        <v>132</v>
      </c>
      <c r="Y100" s="84">
        <v>3</v>
      </c>
      <c r="Z100" s="84">
        <v>0</v>
      </c>
      <c r="AA100" s="84">
        <v>0</v>
      </c>
      <c r="AB100" s="84">
        <v>0</v>
      </c>
      <c r="AC100" s="84">
        <f t="shared" ref="AC100:AC105" si="50">SUM(Y100:AB100)</f>
        <v>3</v>
      </c>
      <c r="AD100" s="107" t="str">
        <f t="shared" si="47"/>
        <v>BAJO</v>
      </c>
      <c r="AE100" s="109" t="str">
        <f t="shared" si="48"/>
        <v>NO SIGNIFICATIVO</v>
      </c>
      <c r="AF100" s="187" t="s">
        <v>141</v>
      </c>
      <c r="AG100" s="187"/>
      <c r="AH100" s="19"/>
    </row>
    <row r="101" spans="1:34" ht="102" customHeight="1" x14ac:dyDescent="0.25">
      <c r="A101" s="19"/>
      <c r="B101" s="86">
        <v>92</v>
      </c>
      <c r="C101" s="71" t="s">
        <v>106</v>
      </c>
      <c r="D101" s="74" t="s">
        <v>188</v>
      </c>
      <c r="E101" s="74" t="s">
        <v>103</v>
      </c>
      <c r="F101" s="86" t="s">
        <v>7</v>
      </c>
      <c r="G101" s="86" t="s">
        <v>83</v>
      </c>
      <c r="H101" s="86">
        <v>11</v>
      </c>
      <c r="I101" s="66" t="str">
        <f>VLOOKUP(H101,'AA-IA'!$C$7:$G$29,2,FALSE)</f>
        <v>Emisión de gases de combustión.</v>
      </c>
      <c r="J101" s="66" t="str">
        <f>VLOOKUP(H101,'AA-IA'!$C$7:$G$29,3,FALSE)</f>
        <v>• Contaminación al aire</v>
      </c>
      <c r="K101" s="91" t="s">
        <v>45</v>
      </c>
      <c r="L101" s="66" t="str">
        <f>VLOOKUP(H101,'AA-IA'!$C$7:$G$29,4,FALSE)</f>
        <v>D.S. N° 003-2008-MINAM, Aprueban los Estandares Nacionales de Calidad Ambiental para Aire</v>
      </c>
      <c r="M101" s="109" t="str">
        <f>VLOOKUP(H101,'AA-IA'!$C$7:$G$29,5,FALSE)</f>
        <v>SALIDA</v>
      </c>
      <c r="N101" s="91" t="s">
        <v>37</v>
      </c>
      <c r="O101" s="91" t="s">
        <v>41</v>
      </c>
      <c r="P101" s="84">
        <v>3</v>
      </c>
      <c r="Q101" s="84">
        <v>1</v>
      </c>
      <c r="R101" s="84">
        <v>1</v>
      </c>
      <c r="S101" s="84">
        <v>1</v>
      </c>
      <c r="T101" s="84">
        <f t="shared" si="49"/>
        <v>6</v>
      </c>
      <c r="U101" s="107" t="str">
        <f t="shared" si="45"/>
        <v>BAJO</v>
      </c>
      <c r="V101" s="109" t="str">
        <f t="shared" si="46"/>
        <v>NO SIGNIFICATIVO</v>
      </c>
      <c r="W101" s="91" t="s">
        <v>174</v>
      </c>
      <c r="X101" s="105" t="s">
        <v>132</v>
      </c>
      <c r="Y101" s="84">
        <v>3</v>
      </c>
      <c r="Z101" s="84">
        <v>0</v>
      </c>
      <c r="AA101" s="84">
        <v>0</v>
      </c>
      <c r="AB101" s="84">
        <v>0</v>
      </c>
      <c r="AC101" s="84">
        <f t="shared" si="50"/>
        <v>3</v>
      </c>
      <c r="AD101" s="107" t="str">
        <f t="shared" si="47"/>
        <v>BAJO</v>
      </c>
      <c r="AE101" s="109" t="str">
        <f t="shared" si="48"/>
        <v>NO SIGNIFICATIVO</v>
      </c>
      <c r="AF101" s="187" t="s">
        <v>141</v>
      </c>
      <c r="AG101" s="187"/>
      <c r="AH101" s="19"/>
    </row>
    <row r="102" spans="1:34" ht="65.25" customHeight="1" x14ac:dyDescent="0.25">
      <c r="A102" s="19"/>
      <c r="B102" s="86">
        <v>93</v>
      </c>
      <c r="C102" s="71" t="s">
        <v>106</v>
      </c>
      <c r="D102" s="74" t="s">
        <v>188</v>
      </c>
      <c r="E102" s="74" t="s">
        <v>103</v>
      </c>
      <c r="F102" s="86" t="s">
        <v>7</v>
      </c>
      <c r="G102" s="86" t="s">
        <v>83</v>
      </c>
      <c r="H102" s="86">
        <v>14</v>
      </c>
      <c r="I102" s="66" t="str">
        <f>VLOOKUP(H102,'AA-IA'!$C$7:$G$29,2,FALSE)</f>
        <v>Generación de ruido.</v>
      </c>
      <c r="J102" s="66" t="str">
        <f>VLOOKUP(H102,'AA-IA'!$C$7:$G$29,3,FALSE)</f>
        <v>• Contaminación al Suelo
• Contaminación al agua
• Contaminación al aire</v>
      </c>
      <c r="K102" s="91" t="s">
        <v>45</v>
      </c>
      <c r="L102" s="66" t="str">
        <f>VLOOKUP(H102,'AA-IA'!$C$7:$G$29,4,FALSE)</f>
        <v>D.S. Nº 085-2003-PCM, Aprueban el reglamento de estándares nacionales de calidad ambiental para ruido</v>
      </c>
      <c r="M102" s="109" t="str">
        <f>VLOOKUP(H102,'AA-IA'!$C$7:$G$29,5,FALSE)</f>
        <v>SALIDA</v>
      </c>
      <c r="N102" s="91" t="s">
        <v>37</v>
      </c>
      <c r="O102" s="91" t="s">
        <v>41</v>
      </c>
      <c r="P102" s="84">
        <v>3</v>
      </c>
      <c r="Q102" s="84">
        <v>1</v>
      </c>
      <c r="R102" s="84">
        <v>1</v>
      </c>
      <c r="S102" s="84">
        <v>1</v>
      </c>
      <c r="T102" s="84">
        <f t="shared" si="49"/>
        <v>6</v>
      </c>
      <c r="U102" s="107" t="str">
        <f t="shared" si="45"/>
        <v>BAJO</v>
      </c>
      <c r="V102" s="109" t="str">
        <f t="shared" si="46"/>
        <v>NO SIGNIFICATIVO</v>
      </c>
      <c r="W102" s="91" t="s">
        <v>174</v>
      </c>
      <c r="X102" s="105" t="s">
        <v>132</v>
      </c>
      <c r="Y102" s="84">
        <v>3</v>
      </c>
      <c r="Z102" s="84">
        <v>0</v>
      </c>
      <c r="AA102" s="84">
        <v>0</v>
      </c>
      <c r="AB102" s="84">
        <v>0</v>
      </c>
      <c r="AC102" s="84">
        <f t="shared" si="50"/>
        <v>3</v>
      </c>
      <c r="AD102" s="107" t="str">
        <f t="shared" si="47"/>
        <v>BAJO</v>
      </c>
      <c r="AE102" s="109" t="str">
        <f t="shared" si="48"/>
        <v>NO SIGNIFICATIVO</v>
      </c>
      <c r="AF102" s="187" t="s">
        <v>141</v>
      </c>
      <c r="AG102" s="187"/>
      <c r="AH102" s="19"/>
    </row>
    <row r="103" spans="1:34" ht="76.5" customHeight="1" x14ac:dyDescent="0.25">
      <c r="A103" s="19"/>
      <c r="B103" s="86">
        <v>94</v>
      </c>
      <c r="C103" s="71" t="s">
        <v>106</v>
      </c>
      <c r="D103" s="74" t="s">
        <v>188</v>
      </c>
      <c r="E103" s="74" t="s">
        <v>103</v>
      </c>
      <c r="F103" s="86" t="s">
        <v>7</v>
      </c>
      <c r="G103" s="86" t="s">
        <v>83</v>
      </c>
      <c r="H103" s="86">
        <v>15</v>
      </c>
      <c r="I103" s="66" t="str">
        <f>VLOOKUP(H103,'AA-IA'!$C$7:$G$29,2,FALSE)</f>
        <v>Generación de residuos no peligrosos.</v>
      </c>
      <c r="J103" s="66" t="str">
        <f>VLOOKUP(H103,'AA-IA'!$C$7:$G$29,3,FALSE)</f>
        <v>• Contaminación al aire
• Contaminación al agua
• Contaminación al suelo
• Afectación a la Fauna</v>
      </c>
      <c r="K103" s="91" t="s">
        <v>45</v>
      </c>
      <c r="L103" s="66" t="str">
        <f>VLOOKUP(H103,'AA-IA'!$C$7:$G$29,4,FALSE)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03" s="109" t="str">
        <f>VLOOKUP(H103,'AA-IA'!$C$7:$G$29,5,FALSE)</f>
        <v>SALIDA</v>
      </c>
      <c r="N103" s="91" t="s">
        <v>37</v>
      </c>
      <c r="O103" s="91" t="s">
        <v>41</v>
      </c>
      <c r="P103" s="84">
        <v>2</v>
      </c>
      <c r="Q103" s="84">
        <v>1</v>
      </c>
      <c r="R103" s="84">
        <v>2</v>
      </c>
      <c r="S103" s="84">
        <v>1</v>
      </c>
      <c r="T103" s="84">
        <f t="shared" si="49"/>
        <v>6</v>
      </c>
      <c r="U103" s="107" t="str">
        <f t="shared" si="45"/>
        <v>BAJO</v>
      </c>
      <c r="V103" s="109" t="str">
        <f t="shared" si="46"/>
        <v>NO SIGNIFICATIVO</v>
      </c>
      <c r="W103" s="84" t="s">
        <v>175</v>
      </c>
      <c r="X103" s="105" t="s">
        <v>132</v>
      </c>
      <c r="Y103" s="84">
        <v>2</v>
      </c>
      <c r="Z103" s="84">
        <v>0</v>
      </c>
      <c r="AA103" s="84">
        <v>1</v>
      </c>
      <c r="AB103" s="84">
        <v>0</v>
      </c>
      <c r="AC103" s="84">
        <f t="shared" si="50"/>
        <v>3</v>
      </c>
      <c r="AD103" s="107" t="str">
        <f t="shared" si="47"/>
        <v>BAJO</v>
      </c>
      <c r="AE103" s="109" t="str">
        <f t="shared" si="48"/>
        <v>NO SIGNIFICATIVO</v>
      </c>
      <c r="AF103" s="187" t="s">
        <v>141</v>
      </c>
      <c r="AG103" s="187"/>
      <c r="AH103" s="19"/>
    </row>
    <row r="104" spans="1:34" ht="127.5" customHeight="1" x14ac:dyDescent="0.25">
      <c r="A104" s="19"/>
      <c r="B104" s="86">
        <v>95</v>
      </c>
      <c r="C104" s="71" t="s">
        <v>106</v>
      </c>
      <c r="D104" s="74" t="s">
        <v>188</v>
      </c>
      <c r="E104" s="74" t="s">
        <v>103</v>
      </c>
      <c r="F104" s="86" t="s">
        <v>7</v>
      </c>
      <c r="G104" s="86" t="s">
        <v>83</v>
      </c>
      <c r="H104" s="86">
        <v>16</v>
      </c>
      <c r="I104" s="66" t="str">
        <f>VLOOKUP(H104,'AA-IA'!$C$7:$G$29,2,FALSE)</f>
        <v>Generación de residuos peligrosos.</v>
      </c>
      <c r="J104" s="66" t="str">
        <f>VLOOKUP(H104,'AA-IA'!$C$7:$G$29,3,FALSE)</f>
        <v>• Contaminación al aire
• Contaminación al agua
• Contaminación al suelo
• Afectación a la Fauna</v>
      </c>
      <c r="K104" s="91" t="s">
        <v>45</v>
      </c>
      <c r="L104" s="66" t="str">
        <f>VLOOKUP(H104,'AA-IA'!$C$7:$G$29,4,FALSE)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04" s="109" t="str">
        <f>VLOOKUP(H104,'AA-IA'!$C$7:$G$29,5,FALSE)</f>
        <v>SALIDA</v>
      </c>
      <c r="N104" s="91" t="s">
        <v>37</v>
      </c>
      <c r="O104" s="91" t="s">
        <v>41</v>
      </c>
      <c r="P104" s="84">
        <v>1</v>
      </c>
      <c r="Q104" s="84">
        <v>1</v>
      </c>
      <c r="R104" s="84">
        <v>3</v>
      </c>
      <c r="S104" s="84">
        <v>1</v>
      </c>
      <c r="T104" s="84">
        <f t="shared" si="49"/>
        <v>6</v>
      </c>
      <c r="U104" s="107" t="str">
        <f t="shared" si="45"/>
        <v>BAJO</v>
      </c>
      <c r="V104" s="109" t="str">
        <f t="shared" si="46"/>
        <v>NO SIGNIFICATIVO</v>
      </c>
      <c r="W104" s="84" t="s">
        <v>175</v>
      </c>
      <c r="X104" s="105" t="s">
        <v>132</v>
      </c>
      <c r="Y104" s="84">
        <v>1</v>
      </c>
      <c r="Z104" s="84">
        <v>0</v>
      </c>
      <c r="AA104" s="84">
        <v>2</v>
      </c>
      <c r="AB104" s="84">
        <v>0</v>
      </c>
      <c r="AC104" s="84">
        <f t="shared" si="50"/>
        <v>3</v>
      </c>
      <c r="AD104" s="107" t="str">
        <f t="shared" si="47"/>
        <v>BAJO</v>
      </c>
      <c r="AE104" s="109" t="str">
        <f t="shared" si="48"/>
        <v>NO SIGNIFICATIVO</v>
      </c>
      <c r="AF104" s="187" t="s">
        <v>141</v>
      </c>
      <c r="AG104" s="187"/>
      <c r="AH104" s="19"/>
    </row>
    <row r="105" spans="1:34" ht="127.5" customHeight="1" x14ac:dyDescent="0.25">
      <c r="A105" s="19"/>
      <c r="B105" s="82">
        <v>96</v>
      </c>
      <c r="C105" s="71" t="s">
        <v>106</v>
      </c>
      <c r="D105" s="74" t="s">
        <v>188</v>
      </c>
      <c r="E105" s="74" t="s">
        <v>103</v>
      </c>
      <c r="F105" s="86" t="s">
        <v>7</v>
      </c>
      <c r="G105" s="86" t="s">
        <v>83</v>
      </c>
      <c r="H105" s="86">
        <v>19</v>
      </c>
      <c r="I105" s="66" t="str">
        <f>VLOOKUP(H105,'AA-IA'!$C$7:$G$29,2,FALSE)</f>
        <v>Potencial derrame de hidrocarburos</v>
      </c>
      <c r="J105" s="66" t="str">
        <f>VLOOKUP(H105,'AA-IA'!$C$7:$G$29,3,FALSE)</f>
        <v>• Contaminación al aire
• Contaminación al agua
• Contaminación al suelo
• Afectación a la Fauna</v>
      </c>
      <c r="K105" s="91" t="s">
        <v>45</v>
      </c>
      <c r="L105" s="66" t="str">
        <f>VLOOKUP(H105,'AA-IA'!$C$7:$G$29,4,FALSE)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05" s="109" t="str">
        <f>VLOOKUP(H105,'AA-IA'!$C$7:$G$29,5,FALSE)</f>
        <v>SALIDA</v>
      </c>
      <c r="N105" s="91" t="s">
        <v>37</v>
      </c>
      <c r="O105" s="91" t="s">
        <v>41</v>
      </c>
      <c r="P105" s="84">
        <v>1</v>
      </c>
      <c r="Q105" s="84">
        <v>1</v>
      </c>
      <c r="R105" s="84">
        <v>3</v>
      </c>
      <c r="S105" s="84">
        <v>1</v>
      </c>
      <c r="T105" s="84">
        <f t="shared" si="49"/>
        <v>6</v>
      </c>
      <c r="U105" s="107" t="str">
        <f t="shared" si="45"/>
        <v>BAJO</v>
      </c>
      <c r="V105" s="109" t="str">
        <f t="shared" si="46"/>
        <v>NO SIGNIFICATIVO</v>
      </c>
      <c r="W105" s="91" t="s">
        <v>140</v>
      </c>
      <c r="X105" s="105" t="s">
        <v>132</v>
      </c>
      <c r="Y105" s="84">
        <v>1</v>
      </c>
      <c r="Z105" s="84">
        <v>1</v>
      </c>
      <c r="AA105" s="84">
        <v>2</v>
      </c>
      <c r="AB105" s="84">
        <v>0</v>
      </c>
      <c r="AC105" s="84">
        <f t="shared" si="50"/>
        <v>4</v>
      </c>
      <c r="AD105" s="107" t="str">
        <f t="shared" si="47"/>
        <v>BAJO</v>
      </c>
      <c r="AE105" s="109" t="str">
        <f t="shared" si="48"/>
        <v>NO SIGNIFICATIVO</v>
      </c>
      <c r="AF105" s="187" t="s">
        <v>141</v>
      </c>
      <c r="AG105" s="187"/>
      <c r="AH105" s="19"/>
    </row>
    <row r="106" spans="1:34" ht="127.5" customHeight="1" x14ac:dyDescent="0.25">
      <c r="A106" s="19"/>
      <c r="B106" s="86">
        <v>97</v>
      </c>
      <c r="C106" s="71" t="s">
        <v>106</v>
      </c>
      <c r="D106" s="74" t="s">
        <v>188</v>
      </c>
      <c r="E106" s="74" t="s">
        <v>103</v>
      </c>
      <c r="F106" s="86" t="s">
        <v>7</v>
      </c>
      <c r="G106" s="86" t="s">
        <v>83</v>
      </c>
      <c r="H106" s="86">
        <v>22</v>
      </c>
      <c r="I106" s="66" t="str">
        <f>VLOOKUP(H106,'AA-IA'!$C$7:$G$29,2,FALSE)</f>
        <v>Potencial incendio.</v>
      </c>
      <c r="J106" s="66" t="str">
        <f>VLOOKUP(H106,'AA-IA'!$C$7:$G$29,3,FALSE)</f>
        <v>• Contaminación al aire
• Contaminación al agua
• Contaminación al suelo
• Afectación a la Fauna
• Afectación a la población</v>
      </c>
      <c r="K106" s="91" t="s">
        <v>45</v>
      </c>
      <c r="L106" s="66" t="str">
        <f>VLOOKUP(H106,'AA-IA'!$C$7:$G$29,4,FALSE)</f>
        <v>D.S. N° 014-2017- MINAM Reglamento de la Ley de Gestión Integral de Residuos Sólidos</v>
      </c>
      <c r="M106" s="109" t="str">
        <f>VLOOKUP(H106,'AA-IA'!$C$7:$G$29,5,FALSE)</f>
        <v>SALIDA</v>
      </c>
      <c r="N106" s="91" t="s">
        <v>37</v>
      </c>
      <c r="O106" s="91" t="s">
        <v>41</v>
      </c>
      <c r="P106" s="84">
        <v>1</v>
      </c>
      <c r="Q106" s="84">
        <v>2</v>
      </c>
      <c r="R106" s="84">
        <v>3</v>
      </c>
      <c r="S106" s="84">
        <v>1</v>
      </c>
      <c r="T106" s="84">
        <f t="shared" si="49"/>
        <v>7</v>
      </c>
      <c r="U106" s="107" t="str">
        <f t="shared" si="45"/>
        <v>MEDIO</v>
      </c>
      <c r="V106" s="109" t="str">
        <f t="shared" si="46"/>
        <v>NO SIGNIFICATIVO</v>
      </c>
      <c r="W106" s="91" t="s">
        <v>140</v>
      </c>
      <c r="X106" s="109" t="s">
        <v>132</v>
      </c>
      <c r="Y106" s="84">
        <v>1</v>
      </c>
      <c r="Z106" s="84">
        <v>1</v>
      </c>
      <c r="AA106" s="84">
        <v>2</v>
      </c>
      <c r="AB106" s="84">
        <v>0</v>
      </c>
      <c r="AC106" s="84">
        <f>SUM(Y106:AB106)</f>
        <v>4</v>
      </c>
      <c r="AD106" s="107" t="str">
        <f t="shared" si="47"/>
        <v>BAJO</v>
      </c>
      <c r="AE106" s="109" t="str">
        <f t="shared" si="48"/>
        <v>NO SIGNIFICATIVO</v>
      </c>
      <c r="AF106" s="187" t="s">
        <v>141</v>
      </c>
      <c r="AG106" s="187"/>
      <c r="AH106" s="19"/>
    </row>
    <row r="107" spans="1:34" ht="90" customHeight="1" x14ac:dyDescent="0.25">
      <c r="A107" s="19"/>
      <c r="B107" s="86">
        <v>98</v>
      </c>
      <c r="C107" s="71" t="s">
        <v>98</v>
      </c>
      <c r="D107" s="91" t="s">
        <v>153</v>
      </c>
      <c r="E107" s="91" t="s">
        <v>154</v>
      </c>
      <c r="F107" s="91" t="s">
        <v>7</v>
      </c>
      <c r="G107" s="91" t="s">
        <v>83</v>
      </c>
      <c r="H107" s="86">
        <v>5</v>
      </c>
      <c r="I107" s="66" t="str">
        <f>VLOOKUP(H107,'AA-IA'!$C$7:$G$29,2,FALSE)</f>
        <v>Consumo de hidrocarburos.</v>
      </c>
      <c r="J107" s="66" t="str">
        <f>VLOOKUP(H107,'AA-IA'!$C$7:$G$29,3,FALSE)</f>
        <v>• Agotamiento de RRNN</v>
      </c>
      <c r="K107" s="91" t="s">
        <v>45</v>
      </c>
      <c r="L107" s="66" t="str">
        <f>VLOOKUP(H107,'AA-IA'!$C$7:$G$29,4,FALSE)</f>
        <v>D.S. N° 032-2002-EM, Aprueban "Glosario, Siglas y Abreviaturas del Subsector Hidrocarburos"</v>
      </c>
      <c r="M107" s="109" t="str">
        <f>VLOOKUP(H107,'AA-IA'!$C$7:$G$29,5,FALSE)</f>
        <v>ENTRADA</v>
      </c>
      <c r="N107" s="84" t="s">
        <v>37</v>
      </c>
      <c r="O107" s="84" t="s">
        <v>127</v>
      </c>
      <c r="P107" s="84">
        <v>3</v>
      </c>
      <c r="Q107" s="84">
        <v>1</v>
      </c>
      <c r="R107" s="84">
        <v>0</v>
      </c>
      <c r="S107" s="84">
        <v>1</v>
      </c>
      <c r="T107" s="68">
        <f>SUM(P107:S107)</f>
        <v>5</v>
      </c>
      <c r="U107" s="107" t="str">
        <f t="shared" si="45"/>
        <v>BAJO</v>
      </c>
      <c r="V107" s="109" t="str">
        <f t="shared" si="46"/>
        <v>NO SIGNIFICATIVO</v>
      </c>
      <c r="W107" s="91" t="s">
        <v>128</v>
      </c>
      <c r="X107" s="105" t="s">
        <v>132</v>
      </c>
      <c r="Y107" s="84">
        <v>3</v>
      </c>
      <c r="Z107" s="84">
        <v>0</v>
      </c>
      <c r="AA107" s="84">
        <v>0</v>
      </c>
      <c r="AB107" s="84">
        <v>0</v>
      </c>
      <c r="AC107" s="68">
        <f>SUM(Y107:AB107)</f>
        <v>3</v>
      </c>
      <c r="AD107" s="107" t="str">
        <f t="shared" si="47"/>
        <v>BAJO</v>
      </c>
      <c r="AE107" s="109" t="str">
        <f t="shared" si="48"/>
        <v>NO SIGNIFICATIVO</v>
      </c>
      <c r="AF107" s="187" t="s">
        <v>141</v>
      </c>
      <c r="AG107" s="187"/>
      <c r="AH107" s="19"/>
    </row>
    <row r="108" spans="1:34" ht="90" customHeight="1" x14ac:dyDescent="0.25">
      <c r="A108" s="19"/>
      <c r="B108" s="86">
        <v>99</v>
      </c>
      <c r="C108" s="71" t="s">
        <v>98</v>
      </c>
      <c r="D108" s="91" t="s">
        <v>153</v>
      </c>
      <c r="E108" s="91" t="s">
        <v>154</v>
      </c>
      <c r="F108" s="91" t="s">
        <v>7</v>
      </c>
      <c r="G108" s="91" t="s">
        <v>83</v>
      </c>
      <c r="H108" s="86">
        <v>9</v>
      </c>
      <c r="I108" s="66" t="str">
        <f>VLOOKUP(H108,'AA-IA'!$C$7:$G$29,2,FALSE)</f>
        <v>Generación de agua residual doméstica.</v>
      </c>
      <c r="J108" s="66" t="str">
        <f>VLOOKUP(H108,'AA-IA'!$C$7:$G$29,3,FALSE)</f>
        <v>• Contaminación al suelo
• Contaminación al agua
• Afectación a la fauna</v>
      </c>
      <c r="K108" s="91" t="s">
        <v>45</v>
      </c>
      <c r="L108" s="66" t="str">
        <f>VLOOKUP(H108,'AA-IA'!$C$7:$G$29,4,FALSE)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08" s="109" t="str">
        <f>VLOOKUP(H108,'AA-IA'!$C$7:$G$29,5,FALSE)</f>
        <v>SALIDA</v>
      </c>
      <c r="N108" s="84" t="s">
        <v>37</v>
      </c>
      <c r="O108" s="84" t="s">
        <v>127</v>
      </c>
      <c r="P108" s="84">
        <v>3</v>
      </c>
      <c r="Q108" s="84">
        <v>1</v>
      </c>
      <c r="R108" s="84">
        <v>2</v>
      </c>
      <c r="S108" s="84">
        <v>1</v>
      </c>
      <c r="T108" s="68">
        <f t="shared" ref="T108:T117" si="51">SUM(P108:S108)</f>
        <v>7</v>
      </c>
      <c r="U108" s="107" t="str">
        <f t="shared" si="45"/>
        <v>MEDIO</v>
      </c>
      <c r="V108" s="109" t="str">
        <f t="shared" si="46"/>
        <v>NO SIGNIFICATIVO</v>
      </c>
      <c r="W108" s="91" t="s">
        <v>136</v>
      </c>
      <c r="X108" s="105" t="s">
        <v>132</v>
      </c>
      <c r="Y108" s="84">
        <v>3</v>
      </c>
      <c r="Z108" s="84">
        <v>0</v>
      </c>
      <c r="AA108" s="84">
        <v>1</v>
      </c>
      <c r="AB108" s="84">
        <v>0</v>
      </c>
      <c r="AC108" s="68">
        <f t="shared" ref="AC108:AC115" si="52">SUM(Y108:AB108)</f>
        <v>4</v>
      </c>
      <c r="AD108" s="107" t="str">
        <f t="shared" si="47"/>
        <v>BAJO</v>
      </c>
      <c r="AE108" s="109" t="str">
        <f t="shared" si="48"/>
        <v>NO SIGNIFICATIVO</v>
      </c>
      <c r="AF108" s="187" t="s">
        <v>141</v>
      </c>
      <c r="AG108" s="187"/>
      <c r="AH108" s="19"/>
    </row>
    <row r="109" spans="1:34" ht="90" customHeight="1" x14ac:dyDescent="0.25">
      <c r="A109" s="19"/>
      <c r="B109" s="86">
        <v>100</v>
      </c>
      <c r="C109" s="71" t="s">
        <v>98</v>
      </c>
      <c r="D109" s="91" t="s">
        <v>153</v>
      </c>
      <c r="E109" s="91" t="s">
        <v>154</v>
      </c>
      <c r="F109" s="91" t="s">
        <v>7</v>
      </c>
      <c r="G109" s="91" t="s">
        <v>83</v>
      </c>
      <c r="H109" s="86">
        <v>10</v>
      </c>
      <c r="I109" s="66" t="str">
        <f>VLOOKUP(H109,'AA-IA'!$C$7:$G$29,2,FALSE)</f>
        <v>Generación de agua residual no doméstica.</v>
      </c>
      <c r="J109" s="66" t="str">
        <f>VLOOKUP(H109,'AA-IA'!$C$7:$G$29,3,FALSE)</f>
        <v>• Contaminación al suelo
• Contaminación al agua
• Afectación a la fauna</v>
      </c>
      <c r="K109" s="91" t="s">
        <v>45</v>
      </c>
      <c r="L109" s="66" t="str">
        <f>VLOOKUP(H109,'AA-IA'!$C$7:$G$29,4,FALSE)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09" s="109" t="str">
        <f>VLOOKUP(H109,'AA-IA'!$C$7:$G$29,5,FALSE)</f>
        <v>SALIDA</v>
      </c>
      <c r="N109" s="91" t="s">
        <v>37</v>
      </c>
      <c r="O109" s="84" t="s">
        <v>127</v>
      </c>
      <c r="P109" s="84">
        <v>2</v>
      </c>
      <c r="Q109" s="84">
        <v>1</v>
      </c>
      <c r="R109" s="84">
        <v>2</v>
      </c>
      <c r="S109" s="84">
        <v>1</v>
      </c>
      <c r="T109" s="84">
        <f t="shared" si="51"/>
        <v>6</v>
      </c>
      <c r="U109" s="107" t="str">
        <f t="shared" si="45"/>
        <v>BAJO</v>
      </c>
      <c r="V109" s="109" t="str">
        <f t="shared" si="46"/>
        <v>NO SIGNIFICATIVO</v>
      </c>
      <c r="W109" s="91" t="s">
        <v>134</v>
      </c>
      <c r="X109" s="105" t="s">
        <v>132</v>
      </c>
      <c r="Y109" s="84">
        <v>2</v>
      </c>
      <c r="Z109" s="84">
        <v>0</v>
      </c>
      <c r="AA109" s="84">
        <v>1</v>
      </c>
      <c r="AB109" s="84">
        <v>0</v>
      </c>
      <c r="AC109" s="84">
        <f t="shared" ref="AC109" si="53">SUM(Y109:AB109)</f>
        <v>3</v>
      </c>
      <c r="AD109" s="107" t="str">
        <f t="shared" si="47"/>
        <v>BAJO</v>
      </c>
      <c r="AE109" s="109" t="str">
        <f t="shared" si="48"/>
        <v>NO SIGNIFICATIVO</v>
      </c>
      <c r="AF109" s="187" t="s">
        <v>141</v>
      </c>
      <c r="AG109" s="187"/>
      <c r="AH109" s="19"/>
    </row>
    <row r="110" spans="1:34" ht="90" customHeight="1" x14ac:dyDescent="0.25">
      <c r="A110" s="19"/>
      <c r="B110" s="82">
        <v>101</v>
      </c>
      <c r="C110" s="71" t="s">
        <v>98</v>
      </c>
      <c r="D110" s="91" t="s">
        <v>153</v>
      </c>
      <c r="E110" s="91" t="s">
        <v>154</v>
      </c>
      <c r="F110" s="91" t="s">
        <v>7</v>
      </c>
      <c r="G110" s="91" t="s">
        <v>83</v>
      </c>
      <c r="H110" s="86">
        <v>11</v>
      </c>
      <c r="I110" s="66" t="str">
        <f>VLOOKUP(H110,'AA-IA'!$C$7:$G$29,2,FALSE)</f>
        <v>Emisión de gases de combustión.</v>
      </c>
      <c r="J110" s="66" t="str">
        <f>VLOOKUP(H110,'AA-IA'!$C$7:$G$29,3,FALSE)</f>
        <v>• Contaminación al aire</v>
      </c>
      <c r="K110" s="91" t="s">
        <v>45</v>
      </c>
      <c r="L110" s="66" t="str">
        <f>VLOOKUP(H110,'AA-IA'!$C$7:$G$29,4,FALSE)</f>
        <v>D.S. N° 003-2008-MINAM, Aprueban los Estandares Nacionales de Calidad Ambiental para Aire</v>
      </c>
      <c r="M110" s="109" t="str">
        <f>VLOOKUP(H110,'AA-IA'!$C$7:$G$29,5,FALSE)</f>
        <v>SALIDA</v>
      </c>
      <c r="N110" s="84" t="s">
        <v>37</v>
      </c>
      <c r="O110" s="84" t="s">
        <v>127</v>
      </c>
      <c r="P110" s="84">
        <v>3</v>
      </c>
      <c r="Q110" s="84">
        <v>1</v>
      </c>
      <c r="R110" s="84">
        <v>2</v>
      </c>
      <c r="S110" s="84">
        <v>1</v>
      </c>
      <c r="T110" s="68">
        <f t="shared" si="51"/>
        <v>7</v>
      </c>
      <c r="U110" s="107" t="str">
        <f t="shared" si="45"/>
        <v>MEDIO</v>
      </c>
      <c r="V110" s="109" t="str">
        <f t="shared" si="46"/>
        <v>NO SIGNIFICATIVO</v>
      </c>
      <c r="W110" s="91" t="s">
        <v>128</v>
      </c>
      <c r="X110" s="105" t="s">
        <v>132</v>
      </c>
      <c r="Y110" s="84">
        <v>3</v>
      </c>
      <c r="Z110" s="84">
        <v>0</v>
      </c>
      <c r="AA110" s="84">
        <v>1</v>
      </c>
      <c r="AB110" s="84">
        <v>0</v>
      </c>
      <c r="AC110" s="68">
        <f t="shared" si="52"/>
        <v>4</v>
      </c>
      <c r="AD110" s="107" t="str">
        <f t="shared" si="47"/>
        <v>BAJO</v>
      </c>
      <c r="AE110" s="109" t="str">
        <f t="shared" si="48"/>
        <v>NO SIGNIFICATIVO</v>
      </c>
      <c r="AF110" s="187" t="s">
        <v>141</v>
      </c>
      <c r="AG110" s="187"/>
      <c r="AH110" s="19"/>
    </row>
    <row r="111" spans="1:34" ht="90" customHeight="1" x14ac:dyDescent="0.25">
      <c r="A111" s="19"/>
      <c r="B111" s="86">
        <v>102</v>
      </c>
      <c r="C111" s="71" t="s">
        <v>98</v>
      </c>
      <c r="D111" s="91" t="s">
        <v>153</v>
      </c>
      <c r="E111" s="91" t="s">
        <v>154</v>
      </c>
      <c r="F111" s="91" t="s">
        <v>7</v>
      </c>
      <c r="G111" s="91" t="s">
        <v>83</v>
      </c>
      <c r="H111" s="86">
        <v>14</v>
      </c>
      <c r="I111" s="66" t="str">
        <f>VLOOKUP(H111,'AA-IA'!$C$7:$G$29,2,FALSE)</f>
        <v>Generación de ruido.</v>
      </c>
      <c r="J111" s="66" t="str">
        <f>VLOOKUP(H111,'AA-IA'!$C$7:$G$29,3,FALSE)</f>
        <v>• Contaminación al Suelo
• Contaminación al agua
• Contaminación al aire</v>
      </c>
      <c r="K111" s="91" t="s">
        <v>45</v>
      </c>
      <c r="L111" s="66" t="str">
        <f>VLOOKUP(H111,'AA-IA'!$C$7:$G$29,4,FALSE)</f>
        <v>D.S. Nº 085-2003-PCM, Aprueban el reglamento de estándares nacionales de calidad ambiental para ruido</v>
      </c>
      <c r="M111" s="109" t="str">
        <f>VLOOKUP(H111,'AA-IA'!$C$7:$G$29,5,FALSE)</f>
        <v>SALIDA</v>
      </c>
      <c r="N111" s="84" t="s">
        <v>37</v>
      </c>
      <c r="O111" s="84" t="s">
        <v>127</v>
      </c>
      <c r="P111" s="84">
        <v>3</v>
      </c>
      <c r="Q111" s="84">
        <v>1</v>
      </c>
      <c r="R111" s="84">
        <v>1</v>
      </c>
      <c r="S111" s="84">
        <v>1</v>
      </c>
      <c r="T111" s="68">
        <f t="shared" si="51"/>
        <v>6</v>
      </c>
      <c r="U111" s="107" t="str">
        <f t="shared" si="45"/>
        <v>BAJO</v>
      </c>
      <c r="V111" s="109" t="str">
        <f t="shared" si="46"/>
        <v>NO SIGNIFICATIVO</v>
      </c>
      <c r="W111" s="91" t="s">
        <v>128</v>
      </c>
      <c r="X111" s="105" t="s">
        <v>132</v>
      </c>
      <c r="Y111" s="84">
        <v>3</v>
      </c>
      <c r="Z111" s="84">
        <v>0</v>
      </c>
      <c r="AA111" s="84">
        <v>0</v>
      </c>
      <c r="AB111" s="84">
        <v>0</v>
      </c>
      <c r="AC111" s="68">
        <f t="shared" si="52"/>
        <v>3</v>
      </c>
      <c r="AD111" s="107" t="str">
        <f t="shared" si="47"/>
        <v>BAJO</v>
      </c>
      <c r="AE111" s="109" t="str">
        <f t="shared" si="48"/>
        <v>NO SIGNIFICATIVO</v>
      </c>
      <c r="AF111" s="187" t="s">
        <v>141</v>
      </c>
      <c r="AG111" s="187"/>
      <c r="AH111" s="19"/>
    </row>
    <row r="112" spans="1:34" ht="90" customHeight="1" x14ac:dyDescent="0.25">
      <c r="A112" s="19"/>
      <c r="B112" s="86">
        <v>103</v>
      </c>
      <c r="C112" s="71" t="s">
        <v>98</v>
      </c>
      <c r="D112" s="91" t="s">
        <v>153</v>
      </c>
      <c r="E112" s="91" t="s">
        <v>154</v>
      </c>
      <c r="F112" s="91" t="s">
        <v>7</v>
      </c>
      <c r="G112" s="91" t="s">
        <v>83</v>
      </c>
      <c r="H112" s="86">
        <v>15</v>
      </c>
      <c r="I112" s="66" t="str">
        <f>VLOOKUP(H112,'AA-IA'!$C$7:$G$29,2,FALSE)</f>
        <v>Generación de residuos no peligrosos.</v>
      </c>
      <c r="J112" s="66" t="str">
        <f>VLOOKUP(H112,'AA-IA'!$C$7:$G$29,3,FALSE)</f>
        <v>• Contaminación al aire
• Contaminación al agua
• Contaminación al suelo
• Afectación a la Fauna</v>
      </c>
      <c r="K112" s="91" t="s">
        <v>45</v>
      </c>
      <c r="L112" s="66" t="str">
        <f>VLOOKUP(H112,'AA-IA'!$C$7:$G$29,4,FALSE)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12" s="109" t="str">
        <f>VLOOKUP(H112,'AA-IA'!$C$7:$G$29,5,FALSE)</f>
        <v>SALIDA</v>
      </c>
      <c r="N112" s="84" t="s">
        <v>37</v>
      </c>
      <c r="O112" s="84" t="s">
        <v>127</v>
      </c>
      <c r="P112" s="84">
        <v>2</v>
      </c>
      <c r="Q112" s="84">
        <v>1</v>
      </c>
      <c r="R112" s="84">
        <v>2</v>
      </c>
      <c r="S112" s="84">
        <v>1</v>
      </c>
      <c r="T112" s="68">
        <f t="shared" si="51"/>
        <v>6</v>
      </c>
      <c r="U112" s="107" t="str">
        <f t="shared" si="45"/>
        <v>BAJO</v>
      </c>
      <c r="V112" s="109" t="str">
        <f t="shared" si="46"/>
        <v>NO SIGNIFICATIVO</v>
      </c>
      <c r="W112" s="91" t="s">
        <v>134</v>
      </c>
      <c r="X112" s="105" t="s">
        <v>132</v>
      </c>
      <c r="Y112" s="84">
        <v>2</v>
      </c>
      <c r="Z112" s="84">
        <v>0</v>
      </c>
      <c r="AA112" s="84">
        <v>1</v>
      </c>
      <c r="AB112" s="84">
        <v>0</v>
      </c>
      <c r="AC112" s="68">
        <f t="shared" si="52"/>
        <v>3</v>
      </c>
      <c r="AD112" s="107" t="str">
        <f t="shared" si="47"/>
        <v>BAJO</v>
      </c>
      <c r="AE112" s="109" t="str">
        <f t="shared" si="48"/>
        <v>NO SIGNIFICATIVO</v>
      </c>
      <c r="AF112" s="187" t="s">
        <v>141</v>
      </c>
      <c r="AG112" s="187"/>
      <c r="AH112" s="19"/>
    </row>
    <row r="113" spans="1:34" ht="90" customHeight="1" x14ac:dyDescent="0.25">
      <c r="A113" s="19"/>
      <c r="B113" s="86">
        <v>104</v>
      </c>
      <c r="C113" s="71" t="s">
        <v>98</v>
      </c>
      <c r="D113" s="91" t="s">
        <v>153</v>
      </c>
      <c r="E113" s="91" t="s">
        <v>154</v>
      </c>
      <c r="F113" s="91" t="s">
        <v>7</v>
      </c>
      <c r="G113" s="91" t="s">
        <v>83</v>
      </c>
      <c r="H113" s="86">
        <v>16</v>
      </c>
      <c r="I113" s="66" t="str">
        <f>VLOOKUP(H113,'AA-IA'!$C$7:$G$29,2,FALSE)</f>
        <v>Generación de residuos peligrosos.</v>
      </c>
      <c r="J113" s="66" t="str">
        <f>VLOOKUP(H113,'AA-IA'!$C$7:$G$29,3,FALSE)</f>
        <v>• Contaminación al aire
• Contaminación al agua
• Contaminación al suelo
• Afectación a la Fauna</v>
      </c>
      <c r="K113" s="91" t="s">
        <v>45</v>
      </c>
      <c r="L113" s="66" t="str">
        <f>VLOOKUP(H113,'AA-IA'!$C$7:$G$29,4,FALSE)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13" s="109" t="str">
        <f>VLOOKUP(H113,'AA-IA'!$C$7:$G$29,5,FALSE)</f>
        <v>SALIDA</v>
      </c>
      <c r="N113" s="84" t="s">
        <v>37</v>
      </c>
      <c r="O113" s="84" t="s">
        <v>127</v>
      </c>
      <c r="P113" s="84">
        <v>1</v>
      </c>
      <c r="Q113" s="84">
        <v>1</v>
      </c>
      <c r="R113" s="84">
        <v>2</v>
      </c>
      <c r="S113" s="84">
        <v>1</v>
      </c>
      <c r="T113" s="68">
        <f t="shared" si="51"/>
        <v>5</v>
      </c>
      <c r="U113" s="107" t="str">
        <f t="shared" si="45"/>
        <v>BAJO</v>
      </c>
      <c r="V113" s="109" t="str">
        <f t="shared" si="46"/>
        <v>NO SIGNIFICATIVO</v>
      </c>
      <c r="W113" s="91" t="s">
        <v>134</v>
      </c>
      <c r="X113" s="105" t="s">
        <v>132</v>
      </c>
      <c r="Y113" s="84">
        <v>1</v>
      </c>
      <c r="Z113" s="84">
        <v>0</v>
      </c>
      <c r="AA113" s="84">
        <v>1</v>
      </c>
      <c r="AB113" s="84">
        <v>0</v>
      </c>
      <c r="AC113" s="68">
        <f t="shared" si="52"/>
        <v>2</v>
      </c>
      <c r="AD113" s="107" t="str">
        <f t="shared" si="47"/>
        <v>BAJO</v>
      </c>
      <c r="AE113" s="109" t="str">
        <f t="shared" si="48"/>
        <v>NO SIGNIFICATIVO</v>
      </c>
      <c r="AF113" s="187" t="s">
        <v>141</v>
      </c>
      <c r="AG113" s="187"/>
      <c r="AH113" s="19"/>
    </row>
    <row r="114" spans="1:34" ht="90" customHeight="1" x14ac:dyDescent="0.25">
      <c r="A114" s="19"/>
      <c r="B114" s="86">
        <v>105</v>
      </c>
      <c r="C114" s="71" t="s">
        <v>98</v>
      </c>
      <c r="D114" s="91" t="s">
        <v>153</v>
      </c>
      <c r="E114" s="91" t="s">
        <v>154</v>
      </c>
      <c r="F114" s="91" t="s">
        <v>7</v>
      </c>
      <c r="G114" s="91" t="s">
        <v>83</v>
      </c>
      <c r="H114" s="86">
        <v>19</v>
      </c>
      <c r="I114" s="66" t="str">
        <f>VLOOKUP(H114,'AA-IA'!$C$7:$G$29,2,FALSE)</f>
        <v>Potencial derrame de hidrocarburos</v>
      </c>
      <c r="J114" s="66" t="str">
        <f>VLOOKUP(H114,'AA-IA'!$C$7:$G$29,3,FALSE)</f>
        <v>• Contaminación al aire
• Contaminación al agua
• Contaminación al suelo
• Afectación a la Fauna</v>
      </c>
      <c r="K114" s="91" t="s">
        <v>45</v>
      </c>
      <c r="L114" s="66" t="str">
        <f>VLOOKUP(H114,'AA-IA'!$C$7:$G$29,4,FALSE)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14" s="109" t="str">
        <f>VLOOKUP(H114,'AA-IA'!$C$7:$G$29,5,FALSE)</f>
        <v>SALIDA</v>
      </c>
      <c r="N114" s="84" t="s">
        <v>38</v>
      </c>
      <c r="O114" s="84" t="s">
        <v>127</v>
      </c>
      <c r="P114" s="84">
        <v>1</v>
      </c>
      <c r="Q114" s="84">
        <v>2</v>
      </c>
      <c r="R114" s="84">
        <v>3</v>
      </c>
      <c r="S114" s="84">
        <v>1</v>
      </c>
      <c r="T114" s="68">
        <f t="shared" si="51"/>
        <v>7</v>
      </c>
      <c r="U114" s="107" t="str">
        <f t="shared" si="45"/>
        <v>MEDIO</v>
      </c>
      <c r="V114" s="109" t="str">
        <f t="shared" si="46"/>
        <v>NO SIGNIFICATIVO</v>
      </c>
      <c r="W114" s="91" t="s">
        <v>140</v>
      </c>
      <c r="X114" s="105" t="s">
        <v>132</v>
      </c>
      <c r="Y114" s="84">
        <v>1</v>
      </c>
      <c r="Z114" s="84">
        <v>1</v>
      </c>
      <c r="AA114" s="84">
        <v>2</v>
      </c>
      <c r="AB114" s="84">
        <v>0</v>
      </c>
      <c r="AC114" s="68">
        <f t="shared" si="52"/>
        <v>4</v>
      </c>
      <c r="AD114" s="107" t="str">
        <f t="shared" si="47"/>
        <v>BAJO</v>
      </c>
      <c r="AE114" s="109" t="str">
        <f t="shared" si="48"/>
        <v>NO SIGNIFICATIVO</v>
      </c>
      <c r="AF114" s="187" t="s">
        <v>141</v>
      </c>
      <c r="AG114" s="187"/>
      <c r="AH114" s="19"/>
    </row>
    <row r="115" spans="1:34" ht="90" customHeight="1" x14ac:dyDescent="0.25">
      <c r="A115" s="19"/>
      <c r="B115" s="86">
        <v>106</v>
      </c>
      <c r="C115" s="71" t="s">
        <v>98</v>
      </c>
      <c r="D115" s="91" t="s">
        <v>153</v>
      </c>
      <c r="E115" s="91" t="s">
        <v>154</v>
      </c>
      <c r="F115" s="91" t="s">
        <v>7</v>
      </c>
      <c r="G115" s="91" t="s">
        <v>83</v>
      </c>
      <c r="H115" s="86">
        <v>22</v>
      </c>
      <c r="I115" s="66" t="str">
        <f>VLOOKUP(H115,'AA-IA'!$C$7:$G$29,2,FALSE)</f>
        <v>Potencial incendio.</v>
      </c>
      <c r="J115" s="66" t="str">
        <f>VLOOKUP(H115,'AA-IA'!$C$7:$G$29,3,FALSE)</f>
        <v>• Contaminación al aire
• Contaminación al agua
• Contaminación al suelo
• Afectación a la Fauna
• Afectación a la población</v>
      </c>
      <c r="K115" s="91" t="s">
        <v>45</v>
      </c>
      <c r="L115" s="66" t="str">
        <f>VLOOKUP(H115,'AA-IA'!$C$7:$G$29,4,FALSE)</f>
        <v>D.S. N° 014-2017- MINAM Reglamento de la Ley de Gestión Integral de Residuos Sólidos</v>
      </c>
      <c r="M115" s="109" t="str">
        <f>VLOOKUP(H115,'AA-IA'!$C$7:$G$29,5,FALSE)</f>
        <v>SALIDA</v>
      </c>
      <c r="N115" s="84" t="s">
        <v>38</v>
      </c>
      <c r="O115" s="84" t="s">
        <v>127</v>
      </c>
      <c r="P115" s="84">
        <v>1</v>
      </c>
      <c r="Q115" s="84">
        <v>2</v>
      </c>
      <c r="R115" s="84">
        <v>3</v>
      </c>
      <c r="S115" s="84">
        <v>1</v>
      </c>
      <c r="T115" s="68">
        <f t="shared" si="51"/>
        <v>7</v>
      </c>
      <c r="U115" s="107" t="str">
        <f t="shared" si="45"/>
        <v>MEDIO</v>
      </c>
      <c r="V115" s="109" t="str">
        <f t="shared" si="46"/>
        <v>NO SIGNIFICATIVO</v>
      </c>
      <c r="W115" s="91" t="s">
        <v>140</v>
      </c>
      <c r="X115" s="105" t="s">
        <v>132</v>
      </c>
      <c r="Y115" s="84">
        <v>1</v>
      </c>
      <c r="Z115" s="84">
        <v>1</v>
      </c>
      <c r="AA115" s="84">
        <v>2</v>
      </c>
      <c r="AB115" s="84">
        <v>0</v>
      </c>
      <c r="AC115" s="68">
        <f t="shared" si="52"/>
        <v>4</v>
      </c>
      <c r="AD115" s="107" t="str">
        <f t="shared" si="47"/>
        <v>BAJO</v>
      </c>
      <c r="AE115" s="109" t="str">
        <f t="shared" si="48"/>
        <v>NO SIGNIFICATIVO</v>
      </c>
      <c r="AF115" s="187" t="s">
        <v>141</v>
      </c>
      <c r="AG115" s="187"/>
      <c r="AH115" s="19"/>
    </row>
    <row r="116" spans="1:34" ht="90" customHeight="1" x14ac:dyDescent="0.25">
      <c r="A116" s="19"/>
      <c r="B116" s="86">
        <v>107</v>
      </c>
      <c r="C116" s="71" t="s">
        <v>98</v>
      </c>
      <c r="D116" s="74" t="s">
        <v>189</v>
      </c>
      <c r="E116" s="74" t="s">
        <v>169</v>
      </c>
      <c r="F116" s="91" t="s">
        <v>7</v>
      </c>
      <c r="G116" s="91" t="s">
        <v>83</v>
      </c>
      <c r="H116" s="86">
        <v>5</v>
      </c>
      <c r="I116" s="66" t="str">
        <f>VLOOKUP(H116,'AA-IA'!$C$7:$G$29,2,FALSE)</f>
        <v>Consumo de hidrocarburos.</v>
      </c>
      <c r="J116" s="66" t="str">
        <f>VLOOKUP(H116,'AA-IA'!$C$7:$G$29,3,FALSE)</f>
        <v>• Agotamiento de RRNN</v>
      </c>
      <c r="K116" s="91" t="s">
        <v>45</v>
      </c>
      <c r="L116" s="66" t="str">
        <f>VLOOKUP(H116,'AA-IA'!$C$7:$G$29,4,FALSE)</f>
        <v>D.S. N° 032-2002-EM, Aprueban "Glosario, Siglas y Abreviaturas del Subsector Hidrocarburos"</v>
      </c>
      <c r="M116" s="109" t="str">
        <f>VLOOKUP(H116,'AA-IA'!$C$7:$G$29,5,FALSE)</f>
        <v>ENTRADA</v>
      </c>
      <c r="N116" s="84" t="s">
        <v>37</v>
      </c>
      <c r="O116" s="84" t="s">
        <v>148</v>
      </c>
      <c r="P116" s="84">
        <v>3</v>
      </c>
      <c r="Q116" s="84">
        <v>1</v>
      </c>
      <c r="R116" s="84">
        <v>0</v>
      </c>
      <c r="S116" s="84">
        <v>1</v>
      </c>
      <c r="T116" s="84">
        <f t="shared" si="51"/>
        <v>5</v>
      </c>
      <c r="U116" s="107" t="str">
        <f t="shared" si="45"/>
        <v>BAJO</v>
      </c>
      <c r="V116" s="109" t="str">
        <f t="shared" si="46"/>
        <v>NO SIGNIFICATIVO</v>
      </c>
      <c r="W116" s="84" t="s">
        <v>128</v>
      </c>
      <c r="X116" s="105" t="s">
        <v>132</v>
      </c>
      <c r="Y116" s="84">
        <v>3</v>
      </c>
      <c r="Z116" s="84">
        <v>0</v>
      </c>
      <c r="AA116" s="84">
        <v>0</v>
      </c>
      <c r="AB116" s="84">
        <v>0</v>
      </c>
      <c r="AC116" s="84">
        <f>SUM(Y116:AB116)</f>
        <v>3</v>
      </c>
      <c r="AD116" s="107" t="str">
        <f t="shared" si="47"/>
        <v>BAJO</v>
      </c>
      <c r="AE116" s="109" t="str">
        <f t="shared" si="48"/>
        <v>NO SIGNIFICATIVO</v>
      </c>
      <c r="AF116" s="187" t="s">
        <v>141</v>
      </c>
      <c r="AG116" s="187"/>
      <c r="AH116" s="19"/>
    </row>
    <row r="117" spans="1:34" ht="90" customHeight="1" x14ac:dyDescent="0.25">
      <c r="A117" s="19"/>
      <c r="B117" s="86">
        <v>108</v>
      </c>
      <c r="C117" s="71" t="s">
        <v>98</v>
      </c>
      <c r="D117" s="74" t="s">
        <v>189</v>
      </c>
      <c r="E117" s="74" t="s">
        <v>169</v>
      </c>
      <c r="F117" s="91" t="s">
        <v>7</v>
      </c>
      <c r="G117" s="91" t="s">
        <v>83</v>
      </c>
      <c r="H117" s="86">
        <v>9</v>
      </c>
      <c r="I117" s="66" t="str">
        <f>VLOOKUP(H117,'AA-IA'!$C$7:$G$29,2,FALSE)</f>
        <v>Generación de agua residual doméstica.</v>
      </c>
      <c r="J117" s="66" t="str">
        <f>VLOOKUP(H117,'AA-IA'!$C$7:$G$29,3,FALSE)</f>
        <v>• Contaminación al suelo
• Contaminación al agua
• Afectación a la fauna</v>
      </c>
      <c r="K117" s="91" t="s">
        <v>45</v>
      </c>
      <c r="L117" s="66" t="str">
        <f>VLOOKUP(H117,'AA-IA'!$C$7:$G$29,4,FALSE)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17" s="109" t="str">
        <f>VLOOKUP(H117,'AA-IA'!$C$7:$G$29,5,FALSE)</f>
        <v>SALIDA</v>
      </c>
      <c r="N117" s="84" t="s">
        <v>37</v>
      </c>
      <c r="O117" s="84" t="s">
        <v>148</v>
      </c>
      <c r="P117" s="84">
        <v>3</v>
      </c>
      <c r="Q117" s="84">
        <v>1</v>
      </c>
      <c r="R117" s="84">
        <v>1</v>
      </c>
      <c r="S117" s="84">
        <v>1</v>
      </c>
      <c r="T117" s="84">
        <f t="shared" si="51"/>
        <v>6</v>
      </c>
      <c r="U117" s="107" t="str">
        <f t="shared" si="45"/>
        <v>BAJO</v>
      </c>
      <c r="V117" s="109" t="str">
        <f t="shared" si="46"/>
        <v>NO SIGNIFICATIVO</v>
      </c>
      <c r="W117" s="84" t="s">
        <v>133</v>
      </c>
      <c r="X117" s="105" t="s">
        <v>132</v>
      </c>
      <c r="Y117" s="84">
        <v>3</v>
      </c>
      <c r="Z117" s="84">
        <v>0</v>
      </c>
      <c r="AA117" s="84">
        <v>0</v>
      </c>
      <c r="AB117" s="84">
        <v>0</v>
      </c>
      <c r="AC117" s="84">
        <f>SUM(Y117:AB117)</f>
        <v>3</v>
      </c>
      <c r="AD117" s="107" t="str">
        <f t="shared" si="47"/>
        <v>BAJO</v>
      </c>
      <c r="AE117" s="109" t="str">
        <f t="shared" si="48"/>
        <v>NO SIGNIFICATIVO</v>
      </c>
      <c r="AF117" s="187" t="s">
        <v>141</v>
      </c>
      <c r="AG117" s="187"/>
      <c r="AH117" s="19"/>
    </row>
    <row r="118" spans="1:34" ht="90" customHeight="1" x14ac:dyDescent="0.25">
      <c r="A118" s="19"/>
      <c r="B118" s="86">
        <v>109</v>
      </c>
      <c r="C118" s="71" t="s">
        <v>98</v>
      </c>
      <c r="D118" s="74" t="s">
        <v>189</v>
      </c>
      <c r="E118" s="74" t="s">
        <v>169</v>
      </c>
      <c r="F118" s="91" t="s">
        <v>7</v>
      </c>
      <c r="G118" s="91" t="s">
        <v>83</v>
      </c>
      <c r="H118" s="86">
        <v>11</v>
      </c>
      <c r="I118" s="66" t="str">
        <f>VLOOKUP(H118,'AA-IA'!$C$7:$G$29,2,FALSE)</f>
        <v>Emisión de gases de combustión.</v>
      </c>
      <c r="J118" s="66" t="str">
        <f>VLOOKUP(H118,'AA-IA'!$C$7:$G$29,3,FALSE)</f>
        <v>• Contaminación al aire</v>
      </c>
      <c r="K118" s="91" t="s">
        <v>45</v>
      </c>
      <c r="L118" s="66" t="str">
        <f>VLOOKUP(H118,'AA-IA'!$C$7:$G$29,4,FALSE)</f>
        <v>D.S. N° 003-2008-MINAM, Aprueban los Estandares Nacionales de Calidad Ambiental para Aire</v>
      </c>
      <c r="M118" s="109" t="str">
        <f>VLOOKUP(H118,'AA-IA'!$C$7:$G$29,5,FALSE)</f>
        <v>SALIDA</v>
      </c>
      <c r="N118" s="84" t="s">
        <v>37</v>
      </c>
      <c r="O118" s="84" t="s">
        <v>148</v>
      </c>
      <c r="P118" s="84">
        <v>3</v>
      </c>
      <c r="Q118" s="84">
        <v>1</v>
      </c>
      <c r="R118" s="84">
        <v>1</v>
      </c>
      <c r="S118" s="84">
        <v>1</v>
      </c>
      <c r="T118" s="84">
        <f>SUM(P118:S118)</f>
        <v>6</v>
      </c>
      <c r="U118" s="107" t="str">
        <f t="shared" si="45"/>
        <v>BAJO</v>
      </c>
      <c r="V118" s="109" t="str">
        <f t="shared" si="46"/>
        <v>NO SIGNIFICATIVO</v>
      </c>
      <c r="W118" s="84" t="s">
        <v>128</v>
      </c>
      <c r="X118" s="105" t="s">
        <v>132</v>
      </c>
      <c r="Y118" s="84">
        <v>3</v>
      </c>
      <c r="Z118" s="84">
        <v>0</v>
      </c>
      <c r="AA118" s="84">
        <v>0</v>
      </c>
      <c r="AB118" s="84">
        <v>0</v>
      </c>
      <c r="AC118" s="84">
        <f t="shared" ref="AC118:AC123" si="54">SUM(Y118:AB118)</f>
        <v>3</v>
      </c>
      <c r="AD118" s="107" t="str">
        <f t="shared" si="47"/>
        <v>BAJO</v>
      </c>
      <c r="AE118" s="109" t="str">
        <f t="shared" si="48"/>
        <v>NO SIGNIFICATIVO</v>
      </c>
      <c r="AF118" s="187" t="s">
        <v>141</v>
      </c>
      <c r="AG118" s="187"/>
      <c r="AH118" s="19"/>
    </row>
    <row r="119" spans="1:34" ht="90" customHeight="1" x14ac:dyDescent="0.25">
      <c r="A119" s="19"/>
      <c r="B119" s="86">
        <v>110</v>
      </c>
      <c r="C119" s="71" t="s">
        <v>98</v>
      </c>
      <c r="D119" s="74" t="s">
        <v>189</v>
      </c>
      <c r="E119" s="74" t="s">
        <v>169</v>
      </c>
      <c r="F119" s="91" t="s">
        <v>7</v>
      </c>
      <c r="G119" s="91" t="s">
        <v>83</v>
      </c>
      <c r="H119" s="86">
        <v>14</v>
      </c>
      <c r="I119" s="66" t="str">
        <f>VLOOKUP(H119,'AA-IA'!$C$7:$G$29,2,FALSE)</f>
        <v>Generación de ruido.</v>
      </c>
      <c r="J119" s="66" t="str">
        <f>VLOOKUP(H119,'AA-IA'!$C$7:$G$29,3,FALSE)</f>
        <v>• Contaminación al Suelo
• Contaminación al agua
• Contaminación al aire</v>
      </c>
      <c r="K119" s="91" t="s">
        <v>45</v>
      </c>
      <c r="L119" s="66" t="str">
        <f>VLOOKUP(H119,'AA-IA'!$C$7:$G$29,4,FALSE)</f>
        <v>D.S. Nº 085-2003-PCM, Aprueban el reglamento de estándares nacionales de calidad ambiental para ruido</v>
      </c>
      <c r="M119" s="109" t="str">
        <f>VLOOKUP(H119,'AA-IA'!$C$7:$G$29,5,FALSE)</f>
        <v>SALIDA</v>
      </c>
      <c r="N119" s="84" t="s">
        <v>37</v>
      </c>
      <c r="O119" s="84" t="s">
        <v>148</v>
      </c>
      <c r="P119" s="84">
        <v>3</v>
      </c>
      <c r="Q119" s="84">
        <v>1</v>
      </c>
      <c r="R119" s="84">
        <v>1</v>
      </c>
      <c r="S119" s="84">
        <v>1</v>
      </c>
      <c r="T119" s="84">
        <f t="shared" ref="T119:T123" si="55">SUM(P119:S119)</f>
        <v>6</v>
      </c>
      <c r="U119" s="107" t="str">
        <f t="shared" si="45"/>
        <v>BAJO</v>
      </c>
      <c r="V119" s="109" t="str">
        <f t="shared" si="46"/>
        <v>NO SIGNIFICATIVO</v>
      </c>
      <c r="W119" s="84" t="s">
        <v>128</v>
      </c>
      <c r="X119" s="105" t="s">
        <v>132</v>
      </c>
      <c r="Y119" s="84">
        <v>3</v>
      </c>
      <c r="Z119" s="84">
        <v>0</v>
      </c>
      <c r="AA119" s="84">
        <v>0</v>
      </c>
      <c r="AB119" s="84">
        <v>0</v>
      </c>
      <c r="AC119" s="84">
        <f t="shared" si="54"/>
        <v>3</v>
      </c>
      <c r="AD119" s="107" t="str">
        <f t="shared" si="47"/>
        <v>BAJO</v>
      </c>
      <c r="AE119" s="109" t="str">
        <f t="shared" si="48"/>
        <v>NO SIGNIFICATIVO</v>
      </c>
      <c r="AF119" s="187" t="s">
        <v>141</v>
      </c>
      <c r="AG119" s="187"/>
      <c r="AH119" s="19"/>
    </row>
    <row r="120" spans="1:34" ht="90" customHeight="1" x14ac:dyDescent="0.25">
      <c r="A120" s="19"/>
      <c r="B120" s="82">
        <v>111</v>
      </c>
      <c r="C120" s="71" t="s">
        <v>98</v>
      </c>
      <c r="D120" s="74" t="s">
        <v>189</v>
      </c>
      <c r="E120" s="74" t="s">
        <v>169</v>
      </c>
      <c r="F120" s="91" t="s">
        <v>7</v>
      </c>
      <c r="G120" s="91" t="s">
        <v>83</v>
      </c>
      <c r="H120" s="86">
        <v>15</v>
      </c>
      <c r="I120" s="66" t="str">
        <f>VLOOKUP(H120,'AA-IA'!$C$7:$G$29,2,FALSE)</f>
        <v>Generación de residuos no peligrosos.</v>
      </c>
      <c r="J120" s="66" t="str">
        <f>VLOOKUP(H120,'AA-IA'!$C$7:$G$29,3,FALSE)</f>
        <v>• Contaminación al aire
• Contaminación al agua
• Contaminación al suelo
• Afectación a la Fauna</v>
      </c>
      <c r="K120" s="91" t="s">
        <v>45</v>
      </c>
      <c r="L120" s="66" t="str">
        <f>VLOOKUP(H120,'AA-IA'!$C$7:$G$29,4,FALSE)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20" s="109" t="str">
        <f>VLOOKUP(H120,'AA-IA'!$C$7:$G$29,5,FALSE)</f>
        <v>SALIDA</v>
      </c>
      <c r="N120" s="84" t="s">
        <v>37</v>
      </c>
      <c r="O120" s="84" t="s">
        <v>148</v>
      </c>
      <c r="P120" s="84">
        <v>2</v>
      </c>
      <c r="Q120" s="84">
        <v>1</v>
      </c>
      <c r="R120" s="84">
        <v>2</v>
      </c>
      <c r="S120" s="84">
        <v>1</v>
      </c>
      <c r="T120" s="84">
        <f t="shared" si="55"/>
        <v>6</v>
      </c>
      <c r="U120" s="107" t="str">
        <f t="shared" si="45"/>
        <v>BAJO</v>
      </c>
      <c r="V120" s="109" t="str">
        <f t="shared" si="46"/>
        <v>NO SIGNIFICATIVO</v>
      </c>
      <c r="W120" s="84" t="s">
        <v>133</v>
      </c>
      <c r="X120" s="105" t="s">
        <v>132</v>
      </c>
      <c r="Y120" s="84">
        <v>2</v>
      </c>
      <c r="Z120" s="84">
        <v>0</v>
      </c>
      <c r="AA120" s="84">
        <v>1</v>
      </c>
      <c r="AB120" s="84">
        <v>0</v>
      </c>
      <c r="AC120" s="84">
        <f t="shared" si="54"/>
        <v>3</v>
      </c>
      <c r="AD120" s="107" t="str">
        <f t="shared" si="47"/>
        <v>BAJO</v>
      </c>
      <c r="AE120" s="109" t="str">
        <f t="shared" si="48"/>
        <v>NO SIGNIFICATIVO</v>
      </c>
      <c r="AF120" s="187" t="s">
        <v>141</v>
      </c>
      <c r="AG120" s="187"/>
      <c r="AH120" s="19"/>
    </row>
    <row r="121" spans="1:34" ht="90" customHeight="1" x14ac:dyDescent="0.25">
      <c r="A121" s="19"/>
      <c r="B121" s="86">
        <v>112</v>
      </c>
      <c r="C121" s="71" t="s">
        <v>98</v>
      </c>
      <c r="D121" s="74" t="s">
        <v>189</v>
      </c>
      <c r="E121" s="74" t="s">
        <v>169</v>
      </c>
      <c r="F121" s="91" t="s">
        <v>7</v>
      </c>
      <c r="G121" s="91" t="s">
        <v>83</v>
      </c>
      <c r="H121" s="86">
        <v>16</v>
      </c>
      <c r="I121" s="66" t="str">
        <f>VLOOKUP(H121,'AA-IA'!$C$7:$G$29,2,FALSE)</f>
        <v>Generación de residuos peligrosos.</v>
      </c>
      <c r="J121" s="66" t="str">
        <f>VLOOKUP(H121,'AA-IA'!$C$7:$G$29,3,FALSE)</f>
        <v>• Contaminación al aire
• Contaminación al agua
• Contaminación al suelo
• Afectación a la Fauna</v>
      </c>
      <c r="K121" s="91" t="s">
        <v>45</v>
      </c>
      <c r="L121" s="66" t="str">
        <f>VLOOKUP(H121,'AA-IA'!$C$7:$G$29,4,FALSE)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21" s="109" t="str">
        <f>VLOOKUP(H121,'AA-IA'!$C$7:$G$29,5,FALSE)</f>
        <v>SALIDA</v>
      </c>
      <c r="N121" s="84" t="s">
        <v>37</v>
      </c>
      <c r="O121" s="84" t="s">
        <v>148</v>
      </c>
      <c r="P121" s="84">
        <v>1</v>
      </c>
      <c r="Q121" s="84">
        <v>1</v>
      </c>
      <c r="R121" s="84">
        <v>3</v>
      </c>
      <c r="S121" s="84">
        <v>1</v>
      </c>
      <c r="T121" s="84">
        <f t="shared" si="55"/>
        <v>6</v>
      </c>
      <c r="U121" s="107" t="str">
        <f t="shared" si="45"/>
        <v>BAJO</v>
      </c>
      <c r="V121" s="109" t="str">
        <f t="shared" si="46"/>
        <v>NO SIGNIFICATIVO</v>
      </c>
      <c r="W121" s="84" t="s">
        <v>133</v>
      </c>
      <c r="X121" s="105" t="s">
        <v>132</v>
      </c>
      <c r="Y121" s="84">
        <v>2</v>
      </c>
      <c r="Z121" s="84">
        <v>0</v>
      </c>
      <c r="AA121" s="84">
        <v>2</v>
      </c>
      <c r="AB121" s="84">
        <v>0</v>
      </c>
      <c r="AC121" s="84">
        <f t="shared" si="54"/>
        <v>4</v>
      </c>
      <c r="AD121" s="107" t="str">
        <f t="shared" si="47"/>
        <v>BAJO</v>
      </c>
      <c r="AE121" s="109" t="str">
        <f t="shared" si="48"/>
        <v>NO SIGNIFICATIVO</v>
      </c>
      <c r="AF121" s="187" t="s">
        <v>141</v>
      </c>
      <c r="AG121" s="187"/>
      <c r="AH121" s="19"/>
    </row>
    <row r="122" spans="1:34" ht="90" customHeight="1" x14ac:dyDescent="0.25">
      <c r="A122" s="19"/>
      <c r="B122" s="86">
        <v>113</v>
      </c>
      <c r="C122" s="71" t="s">
        <v>98</v>
      </c>
      <c r="D122" s="74" t="s">
        <v>189</v>
      </c>
      <c r="E122" s="74" t="s">
        <v>169</v>
      </c>
      <c r="F122" s="91" t="s">
        <v>7</v>
      </c>
      <c r="G122" s="91" t="s">
        <v>83</v>
      </c>
      <c r="H122" s="86">
        <v>19</v>
      </c>
      <c r="I122" s="66" t="str">
        <f>VLOOKUP(H122,'AA-IA'!$C$7:$G$29,2,FALSE)</f>
        <v>Potencial derrame de hidrocarburos</v>
      </c>
      <c r="J122" s="66" t="str">
        <f>VLOOKUP(H122,'AA-IA'!$C$7:$G$29,3,FALSE)</f>
        <v>• Contaminación al aire
• Contaminación al agua
• Contaminación al suelo
• Afectación a la Fauna</v>
      </c>
      <c r="K122" s="91" t="s">
        <v>45</v>
      </c>
      <c r="L122" s="66" t="str">
        <f>VLOOKUP(H122,'AA-IA'!$C$7:$G$29,4,FALSE)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22" s="109" t="str">
        <f>VLOOKUP(H122,'AA-IA'!$C$7:$G$29,5,FALSE)</f>
        <v>SALIDA</v>
      </c>
      <c r="N122" s="84" t="s">
        <v>38</v>
      </c>
      <c r="O122" s="84" t="s">
        <v>148</v>
      </c>
      <c r="P122" s="84">
        <v>1</v>
      </c>
      <c r="Q122" s="84">
        <v>1</v>
      </c>
      <c r="R122" s="84">
        <v>3</v>
      </c>
      <c r="S122" s="84">
        <v>1</v>
      </c>
      <c r="T122" s="84">
        <f t="shared" si="55"/>
        <v>6</v>
      </c>
      <c r="U122" s="107" t="str">
        <f t="shared" si="45"/>
        <v>BAJO</v>
      </c>
      <c r="V122" s="109" t="str">
        <f t="shared" si="46"/>
        <v>NO SIGNIFICATIVO</v>
      </c>
      <c r="W122" s="84" t="s">
        <v>129</v>
      </c>
      <c r="X122" s="105" t="s">
        <v>132</v>
      </c>
      <c r="Y122" s="84">
        <v>2</v>
      </c>
      <c r="Z122" s="84">
        <v>1</v>
      </c>
      <c r="AA122" s="84">
        <v>2</v>
      </c>
      <c r="AB122" s="84">
        <v>0</v>
      </c>
      <c r="AC122" s="84">
        <f t="shared" si="54"/>
        <v>5</v>
      </c>
      <c r="AD122" s="107" t="str">
        <f t="shared" si="47"/>
        <v>BAJO</v>
      </c>
      <c r="AE122" s="109" t="str">
        <f t="shared" si="48"/>
        <v>NO SIGNIFICATIVO</v>
      </c>
      <c r="AF122" s="187" t="s">
        <v>141</v>
      </c>
      <c r="AG122" s="187"/>
      <c r="AH122" s="19"/>
    </row>
    <row r="123" spans="1:34" ht="90" customHeight="1" x14ac:dyDescent="0.25">
      <c r="A123" s="19"/>
      <c r="B123" s="86">
        <v>114</v>
      </c>
      <c r="C123" s="71" t="s">
        <v>98</v>
      </c>
      <c r="D123" s="74" t="s">
        <v>189</v>
      </c>
      <c r="E123" s="74" t="s">
        <v>169</v>
      </c>
      <c r="F123" s="91" t="s">
        <v>7</v>
      </c>
      <c r="G123" s="91" t="s">
        <v>83</v>
      </c>
      <c r="H123" s="86">
        <v>22</v>
      </c>
      <c r="I123" s="66" t="str">
        <f>VLOOKUP(H123,'AA-IA'!$C$7:$G$29,2,FALSE)</f>
        <v>Potencial incendio.</v>
      </c>
      <c r="J123" s="66" t="str">
        <f>VLOOKUP(H123,'AA-IA'!$C$7:$G$29,3,FALSE)</f>
        <v>• Contaminación al aire
• Contaminación al agua
• Contaminación al suelo
• Afectación a la Fauna
• Afectación a la población</v>
      </c>
      <c r="K123" s="91" t="s">
        <v>45</v>
      </c>
      <c r="L123" s="66" t="str">
        <f>VLOOKUP(H123,'AA-IA'!$C$7:$G$29,4,FALSE)</f>
        <v>D.S. N° 014-2017- MINAM Reglamento de la Ley de Gestión Integral de Residuos Sólidos</v>
      </c>
      <c r="M123" s="109" t="str">
        <f>VLOOKUP(H123,'AA-IA'!$C$7:$G$29,5,FALSE)</f>
        <v>SALIDA</v>
      </c>
      <c r="N123" s="84" t="s">
        <v>38</v>
      </c>
      <c r="O123" s="84" t="s">
        <v>148</v>
      </c>
      <c r="P123" s="84">
        <v>1</v>
      </c>
      <c r="Q123" s="84">
        <v>2</v>
      </c>
      <c r="R123" s="84">
        <v>3</v>
      </c>
      <c r="S123" s="84">
        <v>1</v>
      </c>
      <c r="T123" s="84">
        <f t="shared" si="55"/>
        <v>7</v>
      </c>
      <c r="U123" s="107" t="str">
        <f t="shared" si="45"/>
        <v>MEDIO</v>
      </c>
      <c r="V123" s="109" t="str">
        <f t="shared" si="46"/>
        <v>NO SIGNIFICATIVO</v>
      </c>
      <c r="W123" s="84" t="s">
        <v>129</v>
      </c>
      <c r="X123" s="105" t="s">
        <v>132</v>
      </c>
      <c r="Y123" s="84">
        <v>1</v>
      </c>
      <c r="Z123" s="84">
        <v>1</v>
      </c>
      <c r="AA123" s="84">
        <v>2</v>
      </c>
      <c r="AB123" s="84">
        <v>0</v>
      </c>
      <c r="AC123" s="84">
        <f t="shared" si="54"/>
        <v>4</v>
      </c>
      <c r="AD123" s="107" t="str">
        <f t="shared" si="47"/>
        <v>BAJO</v>
      </c>
      <c r="AE123" s="109" t="str">
        <f t="shared" si="48"/>
        <v>NO SIGNIFICATIVO</v>
      </c>
      <c r="AF123" s="187" t="s">
        <v>141</v>
      </c>
      <c r="AG123" s="187"/>
      <c r="AH123" s="19"/>
    </row>
    <row r="124" spans="1:34" ht="90" customHeight="1" x14ac:dyDescent="0.25">
      <c r="A124" s="19"/>
      <c r="B124" s="86">
        <v>115</v>
      </c>
      <c r="C124" s="71" t="s">
        <v>158</v>
      </c>
      <c r="D124" s="86" t="s">
        <v>159</v>
      </c>
      <c r="E124" s="86" t="s">
        <v>160</v>
      </c>
      <c r="F124" s="144" t="s">
        <v>161</v>
      </c>
      <c r="G124" s="144"/>
      <c r="H124" s="144"/>
      <c r="I124" s="144"/>
      <c r="J124" s="144"/>
      <c r="K124" s="144"/>
      <c r="L124" s="144"/>
      <c r="M124" s="144"/>
      <c r="N124" s="144"/>
      <c r="O124" s="144"/>
      <c r="P124" s="144"/>
      <c r="Q124" s="144"/>
      <c r="R124" s="144"/>
      <c r="S124" s="144"/>
      <c r="T124" s="144"/>
      <c r="U124" s="144"/>
      <c r="V124" s="144"/>
      <c r="W124" s="144"/>
      <c r="X124" s="144"/>
      <c r="Y124" s="144"/>
      <c r="Z124" s="144"/>
      <c r="AA124" s="144"/>
      <c r="AB124" s="144"/>
      <c r="AC124" s="144"/>
      <c r="AD124" s="144"/>
      <c r="AE124" s="144"/>
      <c r="AF124" s="144"/>
      <c r="AG124" s="144"/>
      <c r="AH124" s="19"/>
    </row>
    <row r="125" spans="1:34" ht="90" customHeight="1" x14ac:dyDescent="0.25">
      <c r="A125" s="19"/>
      <c r="B125" s="86">
        <v>116</v>
      </c>
      <c r="C125" s="71" t="s">
        <v>158</v>
      </c>
      <c r="D125" s="74" t="s">
        <v>170</v>
      </c>
      <c r="E125" s="74" t="s">
        <v>171</v>
      </c>
      <c r="F125" s="188" t="s">
        <v>163</v>
      </c>
      <c r="G125" s="188"/>
      <c r="H125" s="188"/>
      <c r="I125" s="188"/>
      <c r="J125" s="188"/>
      <c r="K125" s="188"/>
      <c r="L125" s="188"/>
      <c r="M125" s="188"/>
      <c r="N125" s="188"/>
      <c r="O125" s="188"/>
      <c r="P125" s="188"/>
      <c r="Q125" s="188"/>
      <c r="R125" s="188"/>
      <c r="S125" s="188"/>
      <c r="T125" s="188"/>
      <c r="U125" s="188"/>
      <c r="V125" s="188"/>
      <c r="W125" s="188"/>
      <c r="X125" s="188"/>
      <c r="Y125" s="188"/>
      <c r="Z125" s="188"/>
      <c r="AA125" s="188"/>
      <c r="AB125" s="188"/>
      <c r="AC125" s="188"/>
      <c r="AD125" s="188"/>
      <c r="AE125" s="188"/>
      <c r="AF125" s="188"/>
      <c r="AG125" s="188"/>
      <c r="AH125" s="19"/>
    </row>
    <row r="126" spans="1:34" ht="90" customHeight="1" x14ac:dyDescent="0.25">
      <c r="A126" s="19"/>
      <c r="B126" s="86">
        <v>117</v>
      </c>
      <c r="C126" s="71" t="s">
        <v>158</v>
      </c>
      <c r="D126" s="86" t="s">
        <v>103</v>
      </c>
      <c r="E126" s="74" t="s">
        <v>178</v>
      </c>
      <c r="F126" s="144" t="s">
        <v>162</v>
      </c>
      <c r="G126" s="144"/>
      <c r="H126" s="144"/>
      <c r="I126" s="144"/>
      <c r="J126" s="144"/>
      <c r="K126" s="144"/>
      <c r="L126" s="144"/>
      <c r="M126" s="144"/>
      <c r="N126" s="144"/>
      <c r="O126" s="144"/>
      <c r="P126" s="144"/>
      <c r="Q126" s="144"/>
      <c r="R126" s="144"/>
      <c r="S126" s="144"/>
      <c r="T126" s="144"/>
      <c r="U126" s="144"/>
      <c r="V126" s="144"/>
      <c r="W126" s="144"/>
      <c r="X126" s="144"/>
      <c r="Y126" s="144"/>
      <c r="Z126" s="144"/>
      <c r="AA126" s="144"/>
      <c r="AB126" s="144"/>
      <c r="AC126" s="144"/>
      <c r="AD126" s="144"/>
      <c r="AE126" s="144"/>
      <c r="AF126" s="144"/>
      <c r="AG126" s="144"/>
      <c r="AH126" s="19"/>
    </row>
    <row r="127" spans="1:34" ht="90" customHeight="1" x14ac:dyDescent="0.25">
      <c r="A127" s="19"/>
      <c r="B127" s="86">
        <v>118</v>
      </c>
      <c r="C127" s="71" t="s">
        <v>105</v>
      </c>
      <c r="D127" s="91" t="s">
        <v>185</v>
      </c>
      <c r="E127" s="74" t="s">
        <v>179</v>
      </c>
      <c r="F127" s="91" t="s">
        <v>7</v>
      </c>
      <c r="G127" s="91" t="s">
        <v>180</v>
      </c>
      <c r="H127" s="86">
        <v>5</v>
      </c>
      <c r="I127" s="67" t="s">
        <v>108</v>
      </c>
      <c r="J127" s="66" t="str">
        <f>VLOOKUP(H127,'AA-IA'!$C$7:$G$29,3,FALSE)</f>
        <v>• Agotamiento de RRNN</v>
      </c>
      <c r="K127" s="91" t="s">
        <v>45</v>
      </c>
      <c r="L127" s="66" t="str">
        <f>VLOOKUP(H127,'AA-IA'!$C$7:$G$29,4,FALSE)</f>
        <v>D.S. N° 032-2002-EM, Aprueban "Glosario, Siglas y Abreviaturas del Subsector Hidrocarburos"</v>
      </c>
      <c r="M127" s="109" t="str">
        <f>VLOOKUP(H127,'AA-IA'!$C$7:$G$29,5,FALSE)</f>
        <v>ENTRADA</v>
      </c>
      <c r="N127" s="84" t="s">
        <v>37</v>
      </c>
      <c r="O127" s="84" t="s">
        <v>135</v>
      </c>
      <c r="P127" s="84">
        <v>3</v>
      </c>
      <c r="Q127" s="84">
        <v>1</v>
      </c>
      <c r="R127" s="84">
        <v>0</v>
      </c>
      <c r="S127" s="84">
        <v>1</v>
      </c>
      <c r="T127" s="84">
        <f>SUM(P127:S127)</f>
        <v>5</v>
      </c>
      <c r="U127" s="107" t="str">
        <f t="shared" ref="U127:U134" si="56">IF(AND(T127&gt;=0,T127&lt;=6),"BAJO",IF(AND(T127&gt;=7,T127&lt;9),"MEDIO",IF(T127&gt;=9,"ALTO","")))</f>
        <v>BAJO</v>
      </c>
      <c r="V127" s="109" t="str">
        <f t="shared" ref="V127:V134" si="57">IF(T127&lt;=8,"NO SIGNIFICATIVO", "SIGNIFICATIVO")</f>
        <v>NO SIGNIFICATIVO</v>
      </c>
      <c r="W127" s="84" t="s">
        <v>128</v>
      </c>
      <c r="X127" s="105" t="s">
        <v>132</v>
      </c>
      <c r="Y127" s="84">
        <v>3</v>
      </c>
      <c r="Z127" s="84">
        <v>0</v>
      </c>
      <c r="AA127" s="84">
        <v>0</v>
      </c>
      <c r="AB127" s="84">
        <v>0</v>
      </c>
      <c r="AC127" s="84">
        <f>SUM(Y127:AB127)</f>
        <v>3</v>
      </c>
      <c r="AD127" s="107" t="str">
        <f t="shared" ref="AD127:AD134" si="58">IF(AND(AC127&gt;=0,AC127&lt;=6),"BAJO",IF(AND(AC127&gt;=7,AC127&lt;9),"MEDIO",IF(AC127&gt;=9,"ALTO","")))</f>
        <v>BAJO</v>
      </c>
      <c r="AE127" s="109" t="str">
        <f t="shared" ref="AE127:AE134" si="59">IF(AC127&lt;=8,"NO SIGNIFICATIVO", "SIGNIFICATIVO")</f>
        <v>NO SIGNIFICATIVO</v>
      </c>
      <c r="AF127" s="187" t="s">
        <v>141</v>
      </c>
      <c r="AG127" s="187"/>
      <c r="AH127" s="19"/>
    </row>
    <row r="128" spans="1:34" ht="90" customHeight="1" x14ac:dyDescent="0.25">
      <c r="A128" s="19"/>
      <c r="B128" s="86">
        <v>119</v>
      </c>
      <c r="C128" s="71" t="s">
        <v>105</v>
      </c>
      <c r="D128" s="91" t="s">
        <v>185</v>
      </c>
      <c r="E128" s="74" t="s">
        <v>179</v>
      </c>
      <c r="F128" s="91" t="s">
        <v>7</v>
      </c>
      <c r="G128" s="91" t="s">
        <v>180</v>
      </c>
      <c r="H128" s="86">
        <v>9</v>
      </c>
      <c r="I128" s="67" t="s">
        <v>115</v>
      </c>
      <c r="J128" s="66" t="str">
        <f>VLOOKUP(H128,'AA-IA'!$C$7:$G$29,3,FALSE)</f>
        <v>• Contaminación al suelo
• Contaminación al agua
• Afectación a la fauna</v>
      </c>
      <c r="K128" s="91" t="s">
        <v>45</v>
      </c>
      <c r="L128" s="66" t="str">
        <f>VLOOKUP(H128,'AA-IA'!$C$7:$G$29,4,FALSE)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28" s="109" t="str">
        <f>VLOOKUP(H128,'AA-IA'!$C$7:$G$29,5,FALSE)</f>
        <v>SALIDA</v>
      </c>
      <c r="N128" s="84" t="s">
        <v>37</v>
      </c>
      <c r="O128" s="84" t="s">
        <v>135</v>
      </c>
      <c r="P128" s="84">
        <v>3</v>
      </c>
      <c r="Q128" s="84">
        <v>1</v>
      </c>
      <c r="R128" s="84">
        <v>1</v>
      </c>
      <c r="S128" s="84">
        <v>1</v>
      </c>
      <c r="T128" s="84">
        <f>SUM(P128:S128)</f>
        <v>6</v>
      </c>
      <c r="U128" s="107" t="str">
        <f t="shared" si="56"/>
        <v>BAJO</v>
      </c>
      <c r="V128" s="109" t="str">
        <f t="shared" si="57"/>
        <v>NO SIGNIFICATIVO</v>
      </c>
      <c r="W128" s="84" t="s">
        <v>133</v>
      </c>
      <c r="X128" s="105" t="s">
        <v>132</v>
      </c>
      <c r="Y128" s="84">
        <v>3</v>
      </c>
      <c r="Z128" s="84">
        <v>0</v>
      </c>
      <c r="AA128" s="84">
        <v>0</v>
      </c>
      <c r="AB128" s="84">
        <v>0</v>
      </c>
      <c r="AC128" s="84">
        <f>SUM(Y128:AB128)</f>
        <v>3</v>
      </c>
      <c r="AD128" s="107" t="str">
        <f t="shared" si="58"/>
        <v>BAJO</v>
      </c>
      <c r="AE128" s="109" t="str">
        <f t="shared" si="59"/>
        <v>NO SIGNIFICATIVO</v>
      </c>
      <c r="AF128" s="187" t="s">
        <v>141</v>
      </c>
      <c r="AG128" s="187"/>
      <c r="AH128" s="19"/>
    </row>
    <row r="129" spans="1:34" ht="90" customHeight="1" x14ac:dyDescent="0.25">
      <c r="A129" s="19"/>
      <c r="B129" s="82">
        <v>120</v>
      </c>
      <c r="C129" s="71" t="s">
        <v>105</v>
      </c>
      <c r="D129" s="91" t="s">
        <v>185</v>
      </c>
      <c r="E129" s="74" t="s">
        <v>179</v>
      </c>
      <c r="F129" s="91" t="s">
        <v>7</v>
      </c>
      <c r="G129" s="91" t="s">
        <v>180</v>
      </c>
      <c r="H129" s="86">
        <v>11</v>
      </c>
      <c r="I129" s="67" t="s">
        <v>126</v>
      </c>
      <c r="J129" s="66" t="str">
        <f>VLOOKUP(H129,'AA-IA'!$C$7:$G$29,3,FALSE)</f>
        <v>• Contaminación al aire</v>
      </c>
      <c r="K129" s="91" t="s">
        <v>45</v>
      </c>
      <c r="L129" s="66" t="str">
        <f>VLOOKUP(H129,'AA-IA'!$C$7:$G$29,4,FALSE)</f>
        <v>D.S. N° 003-2008-MINAM, Aprueban los Estandares Nacionales de Calidad Ambiental para Aire</v>
      </c>
      <c r="M129" s="109" t="str">
        <f>VLOOKUP(H129,'AA-IA'!$C$7:$G$29,5,FALSE)</f>
        <v>SALIDA</v>
      </c>
      <c r="N129" s="84" t="s">
        <v>37</v>
      </c>
      <c r="O129" s="84" t="s">
        <v>135</v>
      </c>
      <c r="P129" s="84">
        <v>3</v>
      </c>
      <c r="Q129" s="84">
        <v>1</v>
      </c>
      <c r="R129" s="84">
        <v>1</v>
      </c>
      <c r="S129" s="84">
        <v>1</v>
      </c>
      <c r="T129" s="84">
        <f t="shared" ref="T129:T134" si="60">SUM(P129:S129)</f>
        <v>6</v>
      </c>
      <c r="U129" s="107" t="str">
        <f t="shared" si="56"/>
        <v>BAJO</v>
      </c>
      <c r="V129" s="109" t="str">
        <f t="shared" si="57"/>
        <v>NO SIGNIFICATIVO</v>
      </c>
      <c r="W129" s="84" t="s">
        <v>128</v>
      </c>
      <c r="X129" s="105" t="s">
        <v>132</v>
      </c>
      <c r="Y129" s="84">
        <v>3</v>
      </c>
      <c r="Z129" s="84">
        <v>0</v>
      </c>
      <c r="AA129" s="84">
        <v>0</v>
      </c>
      <c r="AB129" s="84">
        <v>0</v>
      </c>
      <c r="AC129" s="84">
        <f t="shared" ref="AC129:AC134" si="61">SUM(Y129:AB129)</f>
        <v>3</v>
      </c>
      <c r="AD129" s="107" t="str">
        <f t="shared" si="58"/>
        <v>BAJO</v>
      </c>
      <c r="AE129" s="109" t="str">
        <f t="shared" si="59"/>
        <v>NO SIGNIFICATIVO</v>
      </c>
      <c r="AF129" s="187" t="s">
        <v>141</v>
      </c>
      <c r="AG129" s="187"/>
      <c r="AH129" s="19"/>
    </row>
    <row r="130" spans="1:34" ht="90" customHeight="1" x14ac:dyDescent="0.25">
      <c r="A130" s="19"/>
      <c r="B130" s="86">
        <v>121</v>
      </c>
      <c r="C130" s="71" t="s">
        <v>105</v>
      </c>
      <c r="D130" s="91" t="s">
        <v>185</v>
      </c>
      <c r="E130" s="74" t="s">
        <v>179</v>
      </c>
      <c r="F130" s="91" t="s">
        <v>7</v>
      </c>
      <c r="G130" s="91" t="s">
        <v>180</v>
      </c>
      <c r="H130" s="86">
        <v>14</v>
      </c>
      <c r="I130" s="67" t="s">
        <v>118</v>
      </c>
      <c r="J130" s="66" t="str">
        <f>VLOOKUP(H130,'AA-IA'!$C$7:$G$29,3,FALSE)</f>
        <v>• Contaminación al Suelo
• Contaminación al agua
• Contaminación al aire</v>
      </c>
      <c r="K130" s="91" t="s">
        <v>45</v>
      </c>
      <c r="L130" s="66" t="str">
        <f>VLOOKUP(H130,'AA-IA'!$C$7:$G$29,4,FALSE)</f>
        <v>D.S. Nº 085-2003-PCM, Aprueban el reglamento de estándares nacionales de calidad ambiental para ruido</v>
      </c>
      <c r="M130" s="109" t="str">
        <f>VLOOKUP(H130,'AA-IA'!$C$7:$G$29,5,FALSE)</f>
        <v>SALIDA</v>
      </c>
      <c r="N130" s="84" t="s">
        <v>37</v>
      </c>
      <c r="O130" s="84" t="s">
        <v>135</v>
      </c>
      <c r="P130" s="84">
        <v>3</v>
      </c>
      <c r="Q130" s="84">
        <v>1</v>
      </c>
      <c r="R130" s="84">
        <v>1</v>
      </c>
      <c r="S130" s="84">
        <v>1</v>
      </c>
      <c r="T130" s="84">
        <f t="shared" si="60"/>
        <v>6</v>
      </c>
      <c r="U130" s="107" t="str">
        <f t="shared" si="56"/>
        <v>BAJO</v>
      </c>
      <c r="V130" s="109" t="str">
        <f t="shared" si="57"/>
        <v>NO SIGNIFICATIVO</v>
      </c>
      <c r="W130" s="84" t="s">
        <v>128</v>
      </c>
      <c r="X130" s="105" t="s">
        <v>132</v>
      </c>
      <c r="Y130" s="84">
        <v>3</v>
      </c>
      <c r="Z130" s="84">
        <v>0</v>
      </c>
      <c r="AA130" s="84">
        <v>0</v>
      </c>
      <c r="AB130" s="84">
        <v>0</v>
      </c>
      <c r="AC130" s="84">
        <f t="shared" si="61"/>
        <v>3</v>
      </c>
      <c r="AD130" s="107" t="str">
        <f t="shared" si="58"/>
        <v>BAJO</v>
      </c>
      <c r="AE130" s="109" t="str">
        <f t="shared" si="59"/>
        <v>NO SIGNIFICATIVO</v>
      </c>
      <c r="AF130" s="187" t="s">
        <v>141</v>
      </c>
      <c r="AG130" s="187"/>
      <c r="AH130" s="19"/>
    </row>
    <row r="131" spans="1:34" ht="90" customHeight="1" x14ac:dyDescent="0.25">
      <c r="A131" s="19"/>
      <c r="B131" s="86">
        <v>122</v>
      </c>
      <c r="C131" s="71" t="s">
        <v>105</v>
      </c>
      <c r="D131" s="91" t="s">
        <v>185</v>
      </c>
      <c r="E131" s="74" t="s">
        <v>179</v>
      </c>
      <c r="F131" s="91" t="s">
        <v>7</v>
      </c>
      <c r="G131" s="91" t="s">
        <v>180</v>
      </c>
      <c r="H131" s="86">
        <v>15</v>
      </c>
      <c r="I131" s="67" t="s">
        <v>119</v>
      </c>
      <c r="J131" s="66" t="str">
        <f>VLOOKUP(H131,'AA-IA'!$C$7:$G$29,3,FALSE)</f>
        <v>• Contaminación al aire
• Contaminación al agua
• Contaminación al suelo
• Afectación a la Fauna</v>
      </c>
      <c r="K131" s="91" t="s">
        <v>45</v>
      </c>
      <c r="L131" s="66" t="str">
        <f>VLOOKUP(H131,'AA-IA'!$C$7:$G$29,4,FALSE)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31" s="109" t="str">
        <f>VLOOKUP(H131,'AA-IA'!$C$7:$G$29,5,FALSE)</f>
        <v>SALIDA</v>
      </c>
      <c r="N131" s="84" t="s">
        <v>37</v>
      </c>
      <c r="O131" s="84" t="s">
        <v>135</v>
      </c>
      <c r="P131" s="84">
        <v>2</v>
      </c>
      <c r="Q131" s="84">
        <v>1</v>
      </c>
      <c r="R131" s="84">
        <v>1</v>
      </c>
      <c r="S131" s="84">
        <v>1</v>
      </c>
      <c r="T131" s="84">
        <f t="shared" si="60"/>
        <v>5</v>
      </c>
      <c r="U131" s="107" t="str">
        <f t="shared" si="56"/>
        <v>BAJO</v>
      </c>
      <c r="V131" s="109" t="str">
        <f t="shared" si="57"/>
        <v>NO SIGNIFICATIVO</v>
      </c>
      <c r="W131" s="84" t="s">
        <v>133</v>
      </c>
      <c r="X131" s="105" t="s">
        <v>132</v>
      </c>
      <c r="Y131" s="84">
        <v>2</v>
      </c>
      <c r="Z131" s="84">
        <v>1</v>
      </c>
      <c r="AA131" s="84">
        <v>0</v>
      </c>
      <c r="AB131" s="84">
        <v>0</v>
      </c>
      <c r="AC131" s="84">
        <f t="shared" si="61"/>
        <v>3</v>
      </c>
      <c r="AD131" s="107" t="str">
        <f t="shared" si="58"/>
        <v>BAJO</v>
      </c>
      <c r="AE131" s="109" t="str">
        <f t="shared" si="59"/>
        <v>NO SIGNIFICATIVO</v>
      </c>
      <c r="AF131" s="187" t="s">
        <v>141</v>
      </c>
      <c r="AG131" s="187"/>
      <c r="AH131" s="19"/>
    </row>
    <row r="132" spans="1:34" ht="90" customHeight="1" x14ac:dyDescent="0.25">
      <c r="A132" s="19"/>
      <c r="B132" s="86">
        <v>123</v>
      </c>
      <c r="C132" s="71" t="s">
        <v>105</v>
      </c>
      <c r="D132" s="91" t="s">
        <v>185</v>
      </c>
      <c r="E132" s="74" t="s">
        <v>179</v>
      </c>
      <c r="F132" s="91" t="s">
        <v>7</v>
      </c>
      <c r="G132" s="91" t="s">
        <v>180</v>
      </c>
      <c r="H132" s="86">
        <v>16</v>
      </c>
      <c r="I132" s="67" t="s">
        <v>120</v>
      </c>
      <c r="J132" s="66" t="str">
        <f>VLOOKUP(H132,'AA-IA'!$C$7:$G$29,3,FALSE)</f>
        <v>• Contaminación al aire
• Contaminación al agua
• Contaminación al suelo
• Afectación a la Fauna</v>
      </c>
      <c r="K132" s="91" t="s">
        <v>45</v>
      </c>
      <c r="L132" s="66" t="str">
        <f>VLOOKUP(H132,'AA-IA'!$C$7:$G$29,4,FALSE)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32" s="109" t="str">
        <f>VLOOKUP(H132,'AA-IA'!$C$7:$G$29,5,FALSE)</f>
        <v>SALIDA</v>
      </c>
      <c r="N132" s="84" t="s">
        <v>37</v>
      </c>
      <c r="O132" s="84" t="s">
        <v>135</v>
      </c>
      <c r="P132" s="84">
        <v>1</v>
      </c>
      <c r="Q132" s="84">
        <v>1</v>
      </c>
      <c r="R132" s="84">
        <v>2</v>
      </c>
      <c r="S132" s="84">
        <v>1</v>
      </c>
      <c r="T132" s="84">
        <f t="shared" si="60"/>
        <v>5</v>
      </c>
      <c r="U132" s="107" t="str">
        <f t="shared" si="56"/>
        <v>BAJO</v>
      </c>
      <c r="V132" s="109" t="str">
        <f t="shared" si="57"/>
        <v>NO SIGNIFICATIVO</v>
      </c>
      <c r="W132" s="84" t="s">
        <v>133</v>
      </c>
      <c r="X132" s="105" t="s">
        <v>132</v>
      </c>
      <c r="Y132" s="84">
        <v>1</v>
      </c>
      <c r="Z132" s="84">
        <v>0</v>
      </c>
      <c r="AA132" s="84">
        <v>1</v>
      </c>
      <c r="AB132" s="84">
        <v>0</v>
      </c>
      <c r="AC132" s="84">
        <f t="shared" si="61"/>
        <v>2</v>
      </c>
      <c r="AD132" s="107" t="str">
        <f t="shared" si="58"/>
        <v>BAJO</v>
      </c>
      <c r="AE132" s="109" t="str">
        <f t="shared" si="59"/>
        <v>NO SIGNIFICATIVO</v>
      </c>
      <c r="AF132" s="187" t="s">
        <v>141</v>
      </c>
      <c r="AG132" s="187"/>
      <c r="AH132" s="19"/>
    </row>
    <row r="133" spans="1:34" ht="90" customHeight="1" x14ac:dyDescent="0.25">
      <c r="A133" s="19"/>
      <c r="B133" s="86">
        <v>124</v>
      </c>
      <c r="C133" s="71" t="s">
        <v>105</v>
      </c>
      <c r="D133" s="91" t="s">
        <v>185</v>
      </c>
      <c r="E133" s="74" t="s">
        <v>179</v>
      </c>
      <c r="F133" s="91" t="s">
        <v>7</v>
      </c>
      <c r="G133" s="91" t="s">
        <v>180</v>
      </c>
      <c r="H133" s="86">
        <v>19</v>
      </c>
      <c r="I133" s="67" t="s">
        <v>123</v>
      </c>
      <c r="J133" s="66" t="str">
        <f>VLOOKUP(H133,'AA-IA'!$C$7:$G$29,3,FALSE)</f>
        <v>• Contaminación al aire
• Contaminación al agua
• Contaminación al suelo
• Afectación a la Fauna</v>
      </c>
      <c r="K133" s="91" t="s">
        <v>45</v>
      </c>
      <c r="L133" s="66" t="str">
        <f>VLOOKUP(H133,'AA-IA'!$C$7:$G$29,4,FALSE)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33" s="109" t="str">
        <f>VLOOKUP(H133,'AA-IA'!$C$7:$G$29,5,FALSE)</f>
        <v>SALIDA</v>
      </c>
      <c r="N133" s="84" t="s">
        <v>38</v>
      </c>
      <c r="O133" s="84" t="s">
        <v>135</v>
      </c>
      <c r="P133" s="84">
        <v>1</v>
      </c>
      <c r="Q133" s="84">
        <v>1</v>
      </c>
      <c r="R133" s="84">
        <v>2</v>
      </c>
      <c r="S133" s="84">
        <v>1</v>
      </c>
      <c r="T133" s="84">
        <f t="shared" si="60"/>
        <v>5</v>
      </c>
      <c r="U133" s="107" t="str">
        <f t="shared" si="56"/>
        <v>BAJO</v>
      </c>
      <c r="V133" s="109" t="str">
        <f t="shared" si="57"/>
        <v>NO SIGNIFICATIVO</v>
      </c>
      <c r="W133" s="84" t="s">
        <v>129</v>
      </c>
      <c r="X133" s="105" t="s">
        <v>132</v>
      </c>
      <c r="Y133" s="84">
        <v>1</v>
      </c>
      <c r="Z133" s="84">
        <v>0</v>
      </c>
      <c r="AA133" s="84">
        <v>1</v>
      </c>
      <c r="AB133" s="84">
        <v>0</v>
      </c>
      <c r="AC133" s="84">
        <f t="shared" si="61"/>
        <v>2</v>
      </c>
      <c r="AD133" s="107" t="str">
        <f t="shared" si="58"/>
        <v>BAJO</v>
      </c>
      <c r="AE133" s="109" t="str">
        <f t="shared" si="59"/>
        <v>NO SIGNIFICATIVO</v>
      </c>
      <c r="AF133" s="187" t="s">
        <v>141</v>
      </c>
      <c r="AG133" s="187"/>
      <c r="AH133" s="19"/>
    </row>
    <row r="134" spans="1:34" ht="90" customHeight="1" x14ac:dyDescent="0.25">
      <c r="A134" s="19"/>
      <c r="B134" s="82">
        <v>125</v>
      </c>
      <c r="C134" s="71" t="s">
        <v>105</v>
      </c>
      <c r="D134" s="91" t="s">
        <v>185</v>
      </c>
      <c r="E134" s="74" t="s">
        <v>179</v>
      </c>
      <c r="F134" s="91" t="s">
        <v>7</v>
      </c>
      <c r="G134" s="91" t="s">
        <v>180</v>
      </c>
      <c r="H134" s="86">
        <v>22</v>
      </c>
      <c r="I134" s="67" t="s">
        <v>125</v>
      </c>
      <c r="J134" s="66" t="str">
        <f>VLOOKUP(H134,'AA-IA'!$C$7:$G$29,3,FALSE)</f>
        <v>• Contaminación al aire
• Contaminación al agua
• Contaminación al suelo
• Afectación a la Fauna
• Afectación a la población</v>
      </c>
      <c r="K134" s="91" t="s">
        <v>45</v>
      </c>
      <c r="L134" s="66" t="str">
        <f>VLOOKUP(H134,'AA-IA'!$C$7:$G$29,4,FALSE)</f>
        <v>D.S. N° 014-2017- MINAM Reglamento de la Ley de Gestión Integral de Residuos Sólidos</v>
      </c>
      <c r="M134" s="109" t="str">
        <f>VLOOKUP(H134,'AA-IA'!$C$7:$G$29,5,FALSE)</f>
        <v>SALIDA</v>
      </c>
      <c r="N134" s="84" t="s">
        <v>38</v>
      </c>
      <c r="O134" s="84" t="s">
        <v>135</v>
      </c>
      <c r="P134" s="84">
        <v>1</v>
      </c>
      <c r="Q134" s="84">
        <v>2</v>
      </c>
      <c r="R134" s="84">
        <v>3</v>
      </c>
      <c r="S134" s="84">
        <v>1</v>
      </c>
      <c r="T134" s="84">
        <f t="shared" si="60"/>
        <v>7</v>
      </c>
      <c r="U134" s="107" t="str">
        <f t="shared" si="56"/>
        <v>MEDIO</v>
      </c>
      <c r="V134" s="109" t="str">
        <f t="shared" si="57"/>
        <v>NO SIGNIFICATIVO</v>
      </c>
      <c r="W134" s="84" t="s">
        <v>129</v>
      </c>
      <c r="X134" s="105" t="s">
        <v>132</v>
      </c>
      <c r="Y134" s="84">
        <v>1</v>
      </c>
      <c r="Z134" s="84">
        <v>1</v>
      </c>
      <c r="AA134" s="84">
        <v>2</v>
      </c>
      <c r="AB134" s="84">
        <v>0</v>
      </c>
      <c r="AC134" s="84">
        <f t="shared" si="61"/>
        <v>4</v>
      </c>
      <c r="AD134" s="107" t="str">
        <f t="shared" si="58"/>
        <v>BAJO</v>
      </c>
      <c r="AE134" s="109" t="str">
        <f t="shared" si="59"/>
        <v>NO SIGNIFICATIVO</v>
      </c>
      <c r="AF134" s="187" t="s">
        <v>141</v>
      </c>
      <c r="AG134" s="187"/>
      <c r="AH134" s="19"/>
    </row>
    <row r="135" spans="1:34" ht="90" customHeight="1" x14ac:dyDescent="0.25">
      <c r="A135" s="19"/>
      <c r="B135" s="86">
        <v>126</v>
      </c>
      <c r="C135" s="71" t="s">
        <v>105</v>
      </c>
      <c r="D135" s="91" t="s">
        <v>101</v>
      </c>
      <c r="E135" s="74" t="s">
        <v>155</v>
      </c>
      <c r="F135" s="86" t="s">
        <v>7</v>
      </c>
      <c r="G135" s="86" t="s">
        <v>97</v>
      </c>
      <c r="H135" s="144" t="s">
        <v>166</v>
      </c>
      <c r="I135" s="144"/>
      <c r="J135" s="144"/>
      <c r="K135" s="144"/>
      <c r="L135" s="144"/>
      <c r="M135" s="144"/>
      <c r="N135" s="144"/>
      <c r="O135" s="144"/>
      <c r="P135" s="144"/>
      <c r="Q135" s="144"/>
      <c r="R135" s="144"/>
      <c r="S135" s="144"/>
      <c r="T135" s="144"/>
      <c r="U135" s="144"/>
      <c r="V135" s="144"/>
      <c r="W135" s="144"/>
      <c r="X135" s="144"/>
      <c r="Y135" s="144"/>
      <c r="Z135" s="144"/>
      <c r="AA135" s="144"/>
      <c r="AB135" s="144"/>
      <c r="AC135" s="144"/>
      <c r="AD135" s="144"/>
      <c r="AE135" s="144"/>
      <c r="AF135" s="144"/>
      <c r="AG135" s="144"/>
      <c r="AH135" s="19"/>
    </row>
    <row r="136" spans="1:34" ht="72" customHeight="1" x14ac:dyDescent="0.25">
      <c r="A136" s="19"/>
      <c r="B136" s="86">
        <v>127</v>
      </c>
      <c r="C136" s="71" t="s">
        <v>106</v>
      </c>
      <c r="D136" s="74" t="s">
        <v>84</v>
      </c>
      <c r="E136" s="74" t="s">
        <v>152</v>
      </c>
      <c r="F136" s="86" t="s">
        <v>7</v>
      </c>
      <c r="G136" s="86" t="s">
        <v>5</v>
      </c>
      <c r="H136" s="86">
        <v>4</v>
      </c>
      <c r="I136" s="66" t="str">
        <f>VLOOKUP(H136,'AA-IA'!$C$7:$G$29,2,FALSE)</f>
        <v>Consumo de equipo de protección personal.</v>
      </c>
      <c r="J136" s="66" t="str">
        <f>VLOOKUP(H136,'AA-IA'!$C$7:$G$29,3,FALSE)</f>
        <v>• Agotamiento de RRNN</v>
      </c>
      <c r="K136" s="91" t="s">
        <v>45</v>
      </c>
      <c r="L136" s="66" t="str">
        <f>VLOOKUP(H136,'AA-IA'!$C$7:$G$29,4,FALSE)</f>
        <v>----</v>
      </c>
      <c r="M136" s="91" t="str">
        <f>VLOOKUP(H136,'AA-IA'!$C$7:$G$29,5,FALSE)</f>
        <v>ENTRADA</v>
      </c>
      <c r="N136" s="91" t="s">
        <v>37</v>
      </c>
      <c r="O136" s="91" t="s">
        <v>41</v>
      </c>
      <c r="P136" s="84">
        <v>2</v>
      </c>
      <c r="Q136" s="84">
        <v>1</v>
      </c>
      <c r="R136" s="84">
        <v>0</v>
      </c>
      <c r="S136" s="84">
        <v>0</v>
      </c>
      <c r="T136" s="84">
        <f>SUM(P136:S136)</f>
        <v>3</v>
      </c>
      <c r="U136" s="86" t="str">
        <f t="shared" ref="U136:U161" si="62">IF(AND(T136&gt;=0,T136&lt;=6),"BAJO",IF(AND(T136&gt;=7,T136&lt;9),"MEDIO",IF(T136&gt;=9,"ALTO","")))</f>
        <v>BAJO</v>
      </c>
      <c r="V136" s="91" t="str">
        <f t="shared" ref="V136:V161" si="63">IF(T136&lt;=8,"NO SIGNIFICATIVO", "SIGNIFICATIVO")</f>
        <v>NO SIGNIFICATIVO</v>
      </c>
      <c r="W136" s="91" t="s">
        <v>146</v>
      </c>
      <c r="X136" s="109" t="s">
        <v>226</v>
      </c>
      <c r="Y136" s="84">
        <v>2</v>
      </c>
      <c r="Z136" s="84">
        <v>0</v>
      </c>
      <c r="AA136" s="84">
        <v>0</v>
      </c>
      <c r="AB136" s="84">
        <v>0</v>
      </c>
      <c r="AC136" s="84">
        <f>SUM(Y136:AB136)</f>
        <v>2</v>
      </c>
      <c r="AD136" s="86" t="str">
        <f t="shared" ref="AD136:AD142" si="64">IF(AND(AC136&gt;=0,AC136&lt;=6),"BAJO",IF(AND(AC136&gt;=7,AC136&lt;9),"MEDIO",IF(AC136&gt;=9,"ALTO","")))</f>
        <v>BAJO</v>
      </c>
      <c r="AE136" s="91" t="str">
        <f t="shared" ref="AE136:AE144" si="65">IF(AC136&lt;=8,"NO SIGNIFICATIVO", "SIGNIFICATIVO")</f>
        <v>NO SIGNIFICATIVO</v>
      </c>
      <c r="AF136" s="187" t="s">
        <v>141</v>
      </c>
      <c r="AG136" s="187"/>
      <c r="AH136" s="19"/>
    </row>
    <row r="137" spans="1:34" ht="58.5" customHeight="1" x14ac:dyDescent="0.25">
      <c r="A137" s="19"/>
      <c r="B137" s="86">
        <v>128</v>
      </c>
      <c r="C137" s="71" t="s">
        <v>106</v>
      </c>
      <c r="D137" s="74" t="s">
        <v>84</v>
      </c>
      <c r="E137" s="74" t="s">
        <v>152</v>
      </c>
      <c r="F137" s="86" t="s">
        <v>7</v>
      </c>
      <c r="G137" s="86" t="s">
        <v>5</v>
      </c>
      <c r="H137" s="86">
        <v>5</v>
      </c>
      <c r="I137" s="66" t="str">
        <f>VLOOKUP(H137,'AA-IA'!$C$7:$G$29,2,FALSE)</f>
        <v>Consumo de hidrocarburos.</v>
      </c>
      <c r="J137" s="66" t="str">
        <f>VLOOKUP(H137,'AA-IA'!$C$7:$G$29,3,FALSE)</f>
        <v>• Agotamiento de RRNN</v>
      </c>
      <c r="K137" s="91" t="s">
        <v>45</v>
      </c>
      <c r="L137" s="66" t="str">
        <f>VLOOKUP(H137,'AA-IA'!$C$7:$G$29,4,FALSE)</f>
        <v>D.S. N° 032-2002-EM, Aprueban "Glosario, Siglas y Abreviaturas del Subsector Hidrocarburos"</v>
      </c>
      <c r="M137" s="109" t="str">
        <f>VLOOKUP(H137,'AA-IA'!$C$7:$G$29,5,FALSE)</f>
        <v>ENTRADA</v>
      </c>
      <c r="N137" s="91" t="s">
        <v>37</v>
      </c>
      <c r="O137" s="91" t="s">
        <v>41</v>
      </c>
      <c r="P137" s="84">
        <v>3</v>
      </c>
      <c r="Q137" s="84">
        <v>1</v>
      </c>
      <c r="R137" s="84">
        <v>0</v>
      </c>
      <c r="S137" s="84">
        <v>1</v>
      </c>
      <c r="T137" s="84">
        <f>SUM(P137:S137)</f>
        <v>5</v>
      </c>
      <c r="U137" s="107" t="str">
        <f t="shared" si="62"/>
        <v>BAJO</v>
      </c>
      <c r="V137" s="109" t="str">
        <f t="shared" si="63"/>
        <v>NO SIGNIFICATIVO</v>
      </c>
      <c r="W137" s="66" t="s">
        <v>231</v>
      </c>
      <c r="X137" s="105" t="s">
        <v>227</v>
      </c>
      <c r="Y137" s="84">
        <v>3</v>
      </c>
      <c r="Z137" s="84">
        <v>0</v>
      </c>
      <c r="AA137" s="84">
        <v>0</v>
      </c>
      <c r="AB137" s="84">
        <v>0</v>
      </c>
      <c r="AC137" s="84">
        <f>SUM(Y137:AB137)</f>
        <v>3</v>
      </c>
      <c r="AD137" s="86" t="str">
        <f t="shared" si="64"/>
        <v>BAJO</v>
      </c>
      <c r="AE137" s="91" t="str">
        <f t="shared" si="65"/>
        <v>NO SIGNIFICATIVO</v>
      </c>
      <c r="AF137" s="187" t="s">
        <v>141</v>
      </c>
      <c r="AG137" s="187"/>
      <c r="AH137" s="19"/>
    </row>
    <row r="138" spans="1:34" ht="83.25" customHeight="1" x14ac:dyDescent="0.25">
      <c r="A138" s="19"/>
      <c r="B138" s="86">
        <v>129</v>
      </c>
      <c r="C138" s="71" t="s">
        <v>106</v>
      </c>
      <c r="D138" s="74" t="s">
        <v>84</v>
      </c>
      <c r="E138" s="74" t="s">
        <v>152</v>
      </c>
      <c r="F138" s="86" t="s">
        <v>7</v>
      </c>
      <c r="G138" s="86" t="s">
        <v>5</v>
      </c>
      <c r="H138" s="86">
        <v>9</v>
      </c>
      <c r="I138" s="66" t="str">
        <f>VLOOKUP(H138,'AA-IA'!$C$7:$G$29,2,FALSE)</f>
        <v>Generación de agua residual doméstica.</v>
      </c>
      <c r="J138" s="66" t="str">
        <f>VLOOKUP(H138,'AA-IA'!$C$7:$G$29,3,FALSE)</f>
        <v>• Contaminación al suelo
• Contaminación al agua
• Afectación a la fauna</v>
      </c>
      <c r="K138" s="91" t="s">
        <v>45</v>
      </c>
      <c r="L138" s="66" t="str">
        <f>VLOOKUP(H138,'AA-IA'!$C$7:$G$29,4,FALSE)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38" s="109" t="str">
        <f>VLOOKUP(H138,'AA-IA'!$C$7:$G$29,5,FALSE)</f>
        <v>SALIDA</v>
      </c>
      <c r="N138" s="91" t="s">
        <v>37</v>
      </c>
      <c r="O138" s="91" t="s">
        <v>41</v>
      </c>
      <c r="P138" s="84">
        <v>3</v>
      </c>
      <c r="Q138" s="84">
        <v>1</v>
      </c>
      <c r="R138" s="84">
        <v>1</v>
      </c>
      <c r="S138" s="84">
        <v>1</v>
      </c>
      <c r="T138" s="84">
        <f t="shared" ref="T138:T144" si="66">SUM(P138:S138)</f>
        <v>6</v>
      </c>
      <c r="U138" s="107" t="str">
        <f t="shared" si="62"/>
        <v>BAJO</v>
      </c>
      <c r="V138" s="109" t="str">
        <f t="shared" si="63"/>
        <v>NO SIGNIFICATIVO</v>
      </c>
      <c r="W138" s="84" t="s">
        <v>232</v>
      </c>
      <c r="X138" s="105" t="s">
        <v>226</v>
      </c>
      <c r="Y138" s="84">
        <v>3</v>
      </c>
      <c r="Z138" s="84">
        <v>0</v>
      </c>
      <c r="AA138" s="84">
        <v>0</v>
      </c>
      <c r="AB138" s="84">
        <v>0</v>
      </c>
      <c r="AC138" s="84">
        <f t="shared" ref="AC138:AC143" si="67">SUM(Y138:AB138)</f>
        <v>3</v>
      </c>
      <c r="AD138" s="86" t="str">
        <f t="shared" si="64"/>
        <v>BAJO</v>
      </c>
      <c r="AE138" s="91" t="str">
        <f t="shared" si="65"/>
        <v>NO SIGNIFICATIVO</v>
      </c>
      <c r="AF138" s="187" t="s">
        <v>141</v>
      </c>
      <c r="AG138" s="187"/>
      <c r="AH138" s="19"/>
    </row>
    <row r="139" spans="1:34" ht="102" customHeight="1" x14ac:dyDescent="0.25">
      <c r="A139" s="19"/>
      <c r="B139" s="82">
        <v>130</v>
      </c>
      <c r="C139" s="71" t="s">
        <v>106</v>
      </c>
      <c r="D139" s="74" t="s">
        <v>84</v>
      </c>
      <c r="E139" s="74" t="s">
        <v>152</v>
      </c>
      <c r="F139" s="86" t="s">
        <v>7</v>
      </c>
      <c r="G139" s="86" t="s">
        <v>5</v>
      </c>
      <c r="H139" s="86">
        <v>11</v>
      </c>
      <c r="I139" s="66" t="str">
        <f>VLOOKUP(H139,'AA-IA'!$C$7:$G$29,2,FALSE)</f>
        <v>Emisión de gases de combustión.</v>
      </c>
      <c r="J139" s="66" t="str">
        <f>VLOOKUP(H139,'AA-IA'!$C$7:$G$29,3,FALSE)</f>
        <v>• Contaminación al aire</v>
      </c>
      <c r="K139" s="91" t="s">
        <v>45</v>
      </c>
      <c r="L139" s="66" t="str">
        <f>VLOOKUP(H139,'AA-IA'!$C$7:$G$29,4,FALSE)</f>
        <v>D.S. N° 003-2008-MINAM, Aprueban los Estandares Nacionales de Calidad Ambiental para Aire</v>
      </c>
      <c r="M139" s="109" t="str">
        <f>VLOOKUP(H139,'AA-IA'!$C$7:$G$29,5,FALSE)</f>
        <v>SALIDA</v>
      </c>
      <c r="N139" s="91" t="s">
        <v>37</v>
      </c>
      <c r="O139" s="91" t="s">
        <v>41</v>
      </c>
      <c r="P139" s="84">
        <v>3</v>
      </c>
      <c r="Q139" s="84">
        <v>1</v>
      </c>
      <c r="R139" s="84">
        <v>1</v>
      </c>
      <c r="S139" s="84">
        <v>1</v>
      </c>
      <c r="T139" s="84">
        <f t="shared" si="66"/>
        <v>6</v>
      </c>
      <c r="U139" s="107" t="str">
        <f t="shared" si="62"/>
        <v>BAJO</v>
      </c>
      <c r="V139" s="109" t="str">
        <f t="shared" si="63"/>
        <v>NO SIGNIFICATIVO</v>
      </c>
      <c r="W139" s="84" t="s">
        <v>231</v>
      </c>
      <c r="X139" s="105" t="s">
        <v>227</v>
      </c>
      <c r="Y139" s="84">
        <v>3</v>
      </c>
      <c r="Z139" s="84">
        <v>0</v>
      </c>
      <c r="AA139" s="84">
        <v>0</v>
      </c>
      <c r="AB139" s="84">
        <v>0</v>
      </c>
      <c r="AC139" s="84">
        <f t="shared" si="67"/>
        <v>3</v>
      </c>
      <c r="AD139" s="86" t="str">
        <f t="shared" si="64"/>
        <v>BAJO</v>
      </c>
      <c r="AE139" s="91" t="str">
        <f t="shared" si="65"/>
        <v>NO SIGNIFICATIVO</v>
      </c>
      <c r="AF139" s="187" t="s">
        <v>141</v>
      </c>
      <c r="AG139" s="187"/>
      <c r="AH139" s="19"/>
    </row>
    <row r="140" spans="1:34" ht="51" customHeight="1" x14ac:dyDescent="0.25">
      <c r="A140" s="19"/>
      <c r="B140" s="86">
        <v>131</v>
      </c>
      <c r="C140" s="71" t="s">
        <v>106</v>
      </c>
      <c r="D140" s="74" t="s">
        <v>84</v>
      </c>
      <c r="E140" s="74" t="s">
        <v>152</v>
      </c>
      <c r="F140" s="86" t="s">
        <v>7</v>
      </c>
      <c r="G140" s="86" t="s">
        <v>5</v>
      </c>
      <c r="H140" s="86">
        <v>14</v>
      </c>
      <c r="I140" s="67" t="s">
        <v>118</v>
      </c>
      <c r="J140" s="66" t="str">
        <f>VLOOKUP(H140,'AA-IA'!$C$7:$G$29,3,FALSE)</f>
        <v>• Contaminación al Suelo
• Contaminación al agua
• Contaminación al aire</v>
      </c>
      <c r="K140" s="91" t="s">
        <v>45</v>
      </c>
      <c r="L140" s="66" t="str">
        <f>VLOOKUP(H140,'AA-IA'!$C$7:$G$29,4,FALSE)</f>
        <v>D.S. Nº 085-2003-PCM, Aprueban el reglamento de estándares nacionales de calidad ambiental para ruido</v>
      </c>
      <c r="M140" s="109" t="str">
        <f>VLOOKUP(H140,'AA-IA'!$C$7:$G$29,5,FALSE)</f>
        <v>SALIDA</v>
      </c>
      <c r="N140" s="91" t="s">
        <v>37</v>
      </c>
      <c r="O140" s="91" t="s">
        <v>41</v>
      </c>
      <c r="P140" s="84">
        <v>3</v>
      </c>
      <c r="Q140" s="84">
        <v>1</v>
      </c>
      <c r="R140" s="84">
        <v>1</v>
      </c>
      <c r="S140" s="84">
        <v>1</v>
      </c>
      <c r="T140" s="84">
        <f t="shared" si="66"/>
        <v>6</v>
      </c>
      <c r="U140" s="107" t="str">
        <f t="shared" si="62"/>
        <v>BAJO</v>
      </c>
      <c r="V140" s="109" t="str">
        <f t="shared" si="63"/>
        <v>NO SIGNIFICATIVO</v>
      </c>
      <c r="W140" s="84" t="s">
        <v>231</v>
      </c>
      <c r="X140" s="105" t="s">
        <v>227</v>
      </c>
      <c r="Y140" s="84">
        <v>3</v>
      </c>
      <c r="Z140" s="84">
        <v>0</v>
      </c>
      <c r="AA140" s="84">
        <v>0</v>
      </c>
      <c r="AB140" s="84">
        <v>0</v>
      </c>
      <c r="AC140" s="84">
        <f t="shared" si="67"/>
        <v>3</v>
      </c>
      <c r="AD140" s="86" t="str">
        <f t="shared" si="64"/>
        <v>BAJO</v>
      </c>
      <c r="AE140" s="91" t="str">
        <f t="shared" si="65"/>
        <v>NO SIGNIFICATIVO</v>
      </c>
      <c r="AF140" s="187" t="s">
        <v>141</v>
      </c>
      <c r="AG140" s="187"/>
      <c r="AH140" s="19"/>
    </row>
    <row r="141" spans="1:34" ht="112.5" customHeight="1" x14ac:dyDescent="0.25">
      <c r="A141" s="19"/>
      <c r="B141" s="86">
        <v>132</v>
      </c>
      <c r="C141" s="71" t="s">
        <v>106</v>
      </c>
      <c r="D141" s="74" t="s">
        <v>84</v>
      </c>
      <c r="E141" s="74" t="s">
        <v>152</v>
      </c>
      <c r="F141" s="86" t="s">
        <v>7</v>
      </c>
      <c r="G141" s="86" t="s">
        <v>5</v>
      </c>
      <c r="H141" s="86">
        <v>15</v>
      </c>
      <c r="I141" s="66" t="str">
        <f>VLOOKUP(H141,'AA-IA'!$C$7:$G$29,2,FALSE)</f>
        <v>Generación de residuos no peligrosos.</v>
      </c>
      <c r="J141" s="66" t="str">
        <f>VLOOKUP(H141,'AA-IA'!$C$7:$G$29,3,FALSE)</f>
        <v>• Contaminación al aire
• Contaminación al agua
• Contaminación al suelo
• Afectación a la Fauna</v>
      </c>
      <c r="K141" s="91" t="s">
        <v>45</v>
      </c>
      <c r="L141" s="66" t="str">
        <f>VLOOKUP(H141,'AA-IA'!$C$7:$G$29,4,FALSE)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41" s="109" t="str">
        <f>VLOOKUP(H141,'AA-IA'!$C$7:$G$29,5,FALSE)</f>
        <v>SALIDA</v>
      </c>
      <c r="N141" s="91" t="s">
        <v>37</v>
      </c>
      <c r="O141" s="91" t="s">
        <v>41</v>
      </c>
      <c r="P141" s="84">
        <v>2</v>
      </c>
      <c r="Q141" s="84">
        <v>1</v>
      </c>
      <c r="R141" s="84">
        <v>1</v>
      </c>
      <c r="S141" s="84">
        <v>1</v>
      </c>
      <c r="T141" s="84">
        <f t="shared" si="66"/>
        <v>5</v>
      </c>
      <c r="U141" s="107" t="str">
        <f t="shared" si="62"/>
        <v>BAJO</v>
      </c>
      <c r="V141" s="109" t="str">
        <f t="shared" si="63"/>
        <v>NO SIGNIFICATIVO</v>
      </c>
      <c r="W141" s="66" t="s">
        <v>240</v>
      </c>
      <c r="X141" s="109" t="s">
        <v>228</v>
      </c>
      <c r="Y141" s="84">
        <v>2</v>
      </c>
      <c r="Z141" s="84">
        <v>0</v>
      </c>
      <c r="AA141" s="84">
        <v>0</v>
      </c>
      <c r="AB141" s="84">
        <v>0</v>
      </c>
      <c r="AC141" s="84">
        <f t="shared" si="67"/>
        <v>2</v>
      </c>
      <c r="AD141" s="86" t="str">
        <f t="shared" si="64"/>
        <v>BAJO</v>
      </c>
      <c r="AE141" s="91" t="str">
        <f t="shared" si="65"/>
        <v>NO SIGNIFICATIVO</v>
      </c>
      <c r="AF141" s="187" t="s">
        <v>141</v>
      </c>
      <c r="AG141" s="187"/>
      <c r="AH141" s="19"/>
    </row>
    <row r="142" spans="1:34" ht="93.75" customHeight="1" x14ac:dyDescent="0.25">
      <c r="A142" s="19"/>
      <c r="B142" s="86">
        <v>133</v>
      </c>
      <c r="C142" s="71" t="s">
        <v>106</v>
      </c>
      <c r="D142" s="74" t="s">
        <v>84</v>
      </c>
      <c r="E142" s="74" t="s">
        <v>152</v>
      </c>
      <c r="F142" s="86" t="s">
        <v>7</v>
      </c>
      <c r="G142" s="86" t="s">
        <v>5</v>
      </c>
      <c r="H142" s="86">
        <v>16</v>
      </c>
      <c r="I142" s="66" t="str">
        <f>VLOOKUP(H142,'AA-IA'!$C$7:$G$29,2,FALSE)</f>
        <v>Generación de residuos peligrosos.</v>
      </c>
      <c r="J142" s="66" t="str">
        <f>VLOOKUP(H142,'AA-IA'!$C$7:$G$29,3,FALSE)</f>
        <v>• Contaminación al aire
• Contaminación al agua
• Contaminación al suelo
• Afectación a la Fauna</v>
      </c>
      <c r="K142" s="91" t="s">
        <v>45</v>
      </c>
      <c r="L142" s="66" t="str">
        <f>VLOOKUP(H142,'AA-IA'!$C$7:$G$29,4,FALSE)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42" s="109" t="str">
        <f>VLOOKUP(H142,'AA-IA'!$C$7:$G$29,5,FALSE)</f>
        <v>SALIDA</v>
      </c>
      <c r="N142" s="91" t="s">
        <v>37</v>
      </c>
      <c r="O142" s="91" t="s">
        <v>41</v>
      </c>
      <c r="P142" s="84">
        <v>1</v>
      </c>
      <c r="Q142" s="84">
        <v>1</v>
      </c>
      <c r="R142" s="84">
        <v>3</v>
      </c>
      <c r="S142" s="84">
        <v>1</v>
      </c>
      <c r="T142" s="84">
        <f t="shared" si="66"/>
        <v>6</v>
      </c>
      <c r="U142" s="107" t="str">
        <f t="shared" si="62"/>
        <v>BAJO</v>
      </c>
      <c r="V142" s="109" t="str">
        <f t="shared" si="63"/>
        <v>NO SIGNIFICATIVO</v>
      </c>
      <c r="W142" s="84" t="s">
        <v>238</v>
      </c>
      <c r="X142" s="105" t="s">
        <v>226</v>
      </c>
      <c r="Y142" s="84">
        <v>1</v>
      </c>
      <c r="Z142" s="84">
        <v>0</v>
      </c>
      <c r="AA142" s="84">
        <v>2</v>
      </c>
      <c r="AB142" s="84">
        <v>0</v>
      </c>
      <c r="AC142" s="84">
        <f t="shared" si="67"/>
        <v>3</v>
      </c>
      <c r="AD142" s="86" t="str">
        <f t="shared" si="64"/>
        <v>BAJO</v>
      </c>
      <c r="AE142" s="91" t="str">
        <f t="shared" si="65"/>
        <v>NO SIGNIFICATIVO</v>
      </c>
      <c r="AF142" s="187" t="s">
        <v>141</v>
      </c>
      <c r="AG142" s="187"/>
      <c r="AH142" s="19"/>
    </row>
    <row r="143" spans="1:34" ht="94.5" customHeight="1" x14ac:dyDescent="0.25">
      <c r="A143" s="19"/>
      <c r="B143" s="86">
        <v>134</v>
      </c>
      <c r="C143" s="71" t="s">
        <v>106</v>
      </c>
      <c r="D143" s="74" t="s">
        <v>84</v>
      </c>
      <c r="E143" s="74" t="s">
        <v>152</v>
      </c>
      <c r="F143" s="86" t="s">
        <v>7</v>
      </c>
      <c r="G143" s="86" t="s">
        <v>5</v>
      </c>
      <c r="H143" s="86">
        <v>19</v>
      </c>
      <c r="I143" s="66" t="str">
        <f>VLOOKUP(H143,'AA-IA'!$C$7:$G$29,2,FALSE)</f>
        <v>Potencial derrame de hidrocarburos</v>
      </c>
      <c r="J143" s="66" t="str">
        <f>VLOOKUP(H143,'AA-IA'!$C$7:$G$29,3,FALSE)</f>
        <v>• Contaminación al aire
• Contaminación al agua
• Contaminación al suelo
• Afectación a la Fauna</v>
      </c>
      <c r="K143" s="91" t="s">
        <v>45</v>
      </c>
      <c r="L143" s="66" t="str">
        <f>VLOOKUP(H143,'AA-IA'!$C$7:$G$29,4,FALSE)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43" s="109" t="str">
        <f>VLOOKUP(H143,'AA-IA'!$C$7:$G$29,5,FALSE)</f>
        <v>SALIDA</v>
      </c>
      <c r="N143" s="84" t="s">
        <v>38</v>
      </c>
      <c r="O143" s="91" t="s">
        <v>41</v>
      </c>
      <c r="P143" s="84">
        <v>1</v>
      </c>
      <c r="Q143" s="84">
        <v>1</v>
      </c>
      <c r="R143" s="84">
        <v>3</v>
      </c>
      <c r="S143" s="84">
        <v>1</v>
      </c>
      <c r="T143" s="84">
        <f t="shared" si="66"/>
        <v>6</v>
      </c>
      <c r="U143" s="107" t="str">
        <f t="shared" si="62"/>
        <v>BAJO</v>
      </c>
      <c r="V143" s="109" t="str">
        <f t="shared" si="63"/>
        <v>NO SIGNIFICATIVO</v>
      </c>
      <c r="W143" s="66" t="s">
        <v>235</v>
      </c>
      <c r="X143" s="109" t="s">
        <v>96</v>
      </c>
      <c r="Y143" s="84">
        <v>1</v>
      </c>
      <c r="Z143" s="84">
        <v>0</v>
      </c>
      <c r="AA143" s="84">
        <v>2</v>
      </c>
      <c r="AB143" s="84">
        <v>0</v>
      </c>
      <c r="AC143" s="84">
        <f t="shared" si="67"/>
        <v>3</v>
      </c>
      <c r="AD143" s="86" t="str">
        <f t="shared" ref="AD143:AD144" si="68">IF(AND(AC143&gt;=0,AC143&lt;=6),"BAJO",IF(AND(AC143&gt;=7,AC143&lt;=9),"MEDIO",IF(AC143&gt;=9,"ALTO","")))</f>
        <v>BAJO</v>
      </c>
      <c r="AE143" s="91" t="str">
        <f t="shared" si="65"/>
        <v>NO SIGNIFICATIVO</v>
      </c>
      <c r="AF143" s="187" t="s">
        <v>141</v>
      </c>
      <c r="AG143" s="187"/>
      <c r="AH143" s="19"/>
    </row>
    <row r="144" spans="1:34" ht="127.5" customHeight="1" x14ac:dyDescent="0.25">
      <c r="A144" s="19"/>
      <c r="B144" s="82">
        <v>135</v>
      </c>
      <c r="C144" s="71" t="s">
        <v>106</v>
      </c>
      <c r="D144" s="74" t="s">
        <v>84</v>
      </c>
      <c r="E144" s="74" t="s">
        <v>152</v>
      </c>
      <c r="F144" s="86" t="s">
        <v>7</v>
      </c>
      <c r="G144" s="86" t="s">
        <v>5</v>
      </c>
      <c r="H144" s="86">
        <v>22</v>
      </c>
      <c r="I144" s="66" t="str">
        <f>VLOOKUP(H144,'AA-IA'!$C$7:$G$29,2,FALSE)</f>
        <v>Potencial incendio.</v>
      </c>
      <c r="J144" s="66" t="str">
        <f>VLOOKUP(H144,'AA-IA'!$C$7:$G$29,3,FALSE)</f>
        <v>• Contaminación al aire
• Contaminación al agua
• Contaminación al suelo
• Afectación a la Fauna
• Afectación a la población</v>
      </c>
      <c r="K144" s="91" t="s">
        <v>45</v>
      </c>
      <c r="L144" s="66" t="str">
        <f>VLOOKUP(H144,'AA-IA'!$C$7:$G$29,4,FALSE)</f>
        <v>D.S. N° 014-2017- MINAM Reglamento de la Ley de Gestión Integral de Residuos Sólidos</v>
      </c>
      <c r="M144" s="109" t="str">
        <f>VLOOKUP(H144,'AA-IA'!$C$7:$G$29,5,FALSE)</f>
        <v>SALIDA</v>
      </c>
      <c r="N144" s="84" t="s">
        <v>38</v>
      </c>
      <c r="O144" s="91" t="s">
        <v>41</v>
      </c>
      <c r="P144" s="84">
        <v>1</v>
      </c>
      <c r="Q144" s="84">
        <v>2</v>
      </c>
      <c r="R144" s="84">
        <v>3</v>
      </c>
      <c r="S144" s="84">
        <v>1</v>
      </c>
      <c r="T144" s="84">
        <f t="shared" si="66"/>
        <v>7</v>
      </c>
      <c r="U144" s="107" t="str">
        <f t="shared" si="62"/>
        <v>MEDIO</v>
      </c>
      <c r="V144" s="109" t="str">
        <f t="shared" si="63"/>
        <v>NO SIGNIFICATIVO</v>
      </c>
      <c r="W144" s="66" t="s">
        <v>242</v>
      </c>
      <c r="X144" s="109" t="s">
        <v>228</v>
      </c>
      <c r="Y144" s="84">
        <v>1</v>
      </c>
      <c r="Z144" s="84">
        <v>1</v>
      </c>
      <c r="AA144" s="84">
        <v>2</v>
      </c>
      <c r="AB144" s="84">
        <v>0</v>
      </c>
      <c r="AC144" s="84">
        <f>SUM(Y144:AB144)</f>
        <v>4</v>
      </c>
      <c r="AD144" s="86" t="str">
        <f t="shared" si="68"/>
        <v>BAJO</v>
      </c>
      <c r="AE144" s="91" t="str">
        <f t="shared" si="65"/>
        <v>NO SIGNIFICATIVO</v>
      </c>
      <c r="AF144" s="187" t="s">
        <v>141</v>
      </c>
      <c r="AG144" s="187"/>
      <c r="AH144" s="19"/>
    </row>
    <row r="145" spans="1:34" ht="90" customHeight="1" x14ac:dyDescent="0.25">
      <c r="A145" s="19"/>
      <c r="B145" s="86">
        <v>136</v>
      </c>
      <c r="C145" s="71" t="s">
        <v>98</v>
      </c>
      <c r="D145" s="91" t="s">
        <v>153</v>
      </c>
      <c r="E145" s="91" t="s">
        <v>154</v>
      </c>
      <c r="F145" s="91" t="s">
        <v>7</v>
      </c>
      <c r="G145" s="91" t="s">
        <v>83</v>
      </c>
      <c r="H145" s="86">
        <v>5</v>
      </c>
      <c r="I145" s="67" t="s">
        <v>108</v>
      </c>
      <c r="J145" s="66" t="str">
        <f>VLOOKUP(H145,'AA-IA'!$C$7:$G$29,3,FALSE)</f>
        <v>• Agotamiento de RRNN</v>
      </c>
      <c r="K145" s="91" t="s">
        <v>45</v>
      </c>
      <c r="L145" s="66" t="str">
        <f>VLOOKUP(H145,'AA-IA'!$C$7:$G$29,4,FALSE)</f>
        <v>D.S. N° 032-2002-EM, Aprueban "Glosario, Siglas y Abreviaturas del Subsector Hidrocarburos"</v>
      </c>
      <c r="M145" s="109" t="str">
        <f>VLOOKUP(H145,'AA-IA'!$C$7:$G$29,5,FALSE)</f>
        <v>ENTRADA</v>
      </c>
      <c r="N145" s="84" t="s">
        <v>37</v>
      </c>
      <c r="O145" s="84" t="s">
        <v>127</v>
      </c>
      <c r="P145" s="84">
        <v>3</v>
      </c>
      <c r="Q145" s="84">
        <v>1</v>
      </c>
      <c r="R145" s="84">
        <v>0</v>
      </c>
      <c r="S145" s="84">
        <v>1</v>
      </c>
      <c r="T145" s="68">
        <f>SUM(P145:S145)</f>
        <v>5</v>
      </c>
      <c r="U145" s="107" t="str">
        <f t="shared" si="62"/>
        <v>BAJO</v>
      </c>
      <c r="V145" s="109" t="str">
        <f t="shared" si="63"/>
        <v>NO SIGNIFICATIVO</v>
      </c>
      <c r="W145" s="91" t="s">
        <v>128</v>
      </c>
      <c r="X145" s="105" t="s">
        <v>132</v>
      </c>
      <c r="Y145" s="84">
        <v>3</v>
      </c>
      <c r="Z145" s="84">
        <v>0</v>
      </c>
      <c r="AA145" s="84">
        <v>0</v>
      </c>
      <c r="AB145" s="84">
        <v>0</v>
      </c>
      <c r="AC145" s="68">
        <f>SUM(Y145:AB145)</f>
        <v>3</v>
      </c>
      <c r="AD145" s="86" t="s">
        <v>130</v>
      </c>
      <c r="AE145" s="68" t="s">
        <v>131</v>
      </c>
      <c r="AF145" s="187" t="s">
        <v>141</v>
      </c>
      <c r="AG145" s="187"/>
      <c r="AH145" s="19"/>
    </row>
    <row r="146" spans="1:34" ht="90" customHeight="1" x14ac:dyDescent="0.25">
      <c r="A146" s="19"/>
      <c r="B146" s="86">
        <v>137</v>
      </c>
      <c r="C146" s="71" t="s">
        <v>98</v>
      </c>
      <c r="D146" s="91" t="s">
        <v>153</v>
      </c>
      <c r="E146" s="91" t="s">
        <v>154</v>
      </c>
      <c r="F146" s="91" t="s">
        <v>7</v>
      </c>
      <c r="G146" s="91" t="s">
        <v>83</v>
      </c>
      <c r="H146" s="86">
        <v>9</v>
      </c>
      <c r="I146" s="67" t="s">
        <v>115</v>
      </c>
      <c r="J146" s="66" t="str">
        <f>VLOOKUP(H146,'AA-IA'!$C$7:$G$29,3,FALSE)</f>
        <v>• Contaminación al suelo
• Contaminación al agua
• Afectación a la fauna</v>
      </c>
      <c r="K146" s="91" t="s">
        <v>45</v>
      </c>
      <c r="L146" s="66" t="str">
        <f>VLOOKUP(H146,'AA-IA'!$C$7:$G$29,4,FALSE)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46" s="109" t="str">
        <f>VLOOKUP(H146,'AA-IA'!$C$7:$G$29,5,FALSE)</f>
        <v>SALIDA</v>
      </c>
      <c r="N146" s="84" t="s">
        <v>37</v>
      </c>
      <c r="O146" s="84" t="s">
        <v>127</v>
      </c>
      <c r="P146" s="84">
        <v>3</v>
      </c>
      <c r="Q146" s="84">
        <v>1</v>
      </c>
      <c r="R146" s="84">
        <v>2</v>
      </c>
      <c r="S146" s="84">
        <v>1</v>
      </c>
      <c r="T146" s="68">
        <f t="shared" ref="T146:T155" si="69">SUM(P146:S146)</f>
        <v>7</v>
      </c>
      <c r="U146" s="107" t="str">
        <f t="shared" si="62"/>
        <v>MEDIO</v>
      </c>
      <c r="V146" s="109" t="str">
        <f t="shared" si="63"/>
        <v>NO SIGNIFICATIVO</v>
      </c>
      <c r="W146" s="91" t="s">
        <v>136</v>
      </c>
      <c r="X146" s="105" t="s">
        <v>132</v>
      </c>
      <c r="Y146" s="84">
        <v>3</v>
      </c>
      <c r="Z146" s="84">
        <v>0</v>
      </c>
      <c r="AA146" s="84">
        <v>1</v>
      </c>
      <c r="AB146" s="84">
        <v>0</v>
      </c>
      <c r="AC146" s="68">
        <f t="shared" ref="AC146:AC153" si="70">SUM(Y146:AB146)</f>
        <v>4</v>
      </c>
      <c r="AD146" s="86" t="s">
        <v>130</v>
      </c>
      <c r="AE146" s="68" t="s">
        <v>131</v>
      </c>
      <c r="AF146" s="187" t="s">
        <v>141</v>
      </c>
      <c r="AG146" s="187"/>
      <c r="AH146" s="19"/>
    </row>
    <row r="147" spans="1:34" ht="90" customHeight="1" x14ac:dyDescent="0.25">
      <c r="A147" s="19"/>
      <c r="B147" s="86">
        <v>138</v>
      </c>
      <c r="C147" s="71" t="s">
        <v>98</v>
      </c>
      <c r="D147" s="91" t="s">
        <v>153</v>
      </c>
      <c r="E147" s="91" t="s">
        <v>154</v>
      </c>
      <c r="F147" s="91" t="s">
        <v>7</v>
      </c>
      <c r="G147" s="91" t="s">
        <v>83</v>
      </c>
      <c r="H147" s="86">
        <v>10</v>
      </c>
      <c r="I147" s="66" t="str">
        <f>VLOOKUP(H147,'AA-IA'!$C$7:$G$29,2,FALSE)</f>
        <v>Generación de agua residual no doméstica.</v>
      </c>
      <c r="J147" s="66" t="str">
        <f>VLOOKUP(H147,'AA-IA'!$C$7:$G$29,3,FALSE)</f>
        <v>• Contaminación al suelo
• Contaminación al agua
• Afectación a la fauna</v>
      </c>
      <c r="K147" s="91" t="s">
        <v>45</v>
      </c>
      <c r="L147" s="66" t="str">
        <f>VLOOKUP(H147,'AA-IA'!$C$7:$G$29,4,FALSE)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47" s="109" t="str">
        <f>VLOOKUP(H147,'AA-IA'!$C$7:$G$29,5,FALSE)</f>
        <v>SALIDA</v>
      </c>
      <c r="N147" s="91" t="s">
        <v>37</v>
      </c>
      <c r="O147" s="84" t="s">
        <v>127</v>
      </c>
      <c r="P147" s="84">
        <v>2</v>
      </c>
      <c r="Q147" s="84">
        <v>1</v>
      </c>
      <c r="R147" s="84">
        <v>2</v>
      </c>
      <c r="S147" s="84">
        <v>1</v>
      </c>
      <c r="T147" s="84">
        <f t="shared" si="69"/>
        <v>6</v>
      </c>
      <c r="U147" s="107" t="str">
        <f t="shared" si="62"/>
        <v>BAJO</v>
      </c>
      <c r="V147" s="109" t="str">
        <f t="shared" si="63"/>
        <v>NO SIGNIFICATIVO</v>
      </c>
      <c r="W147" s="91" t="s">
        <v>134</v>
      </c>
      <c r="X147" s="105" t="s">
        <v>132</v>
      </c>
      <c r="Y147" s="84">
        <v>2</v>
      </c>
      <c r="Z147" s="84">
        <v>0</v>
      </c>
      <c r="AA147" s="84">
        <v>1</v>
      </c>
      <c r="AB147" s="84">
        <v>0</v>
      </c>
      <c r="AC147" s="84">
        <f t="shared" ref="AC147" si="71">SUM(Y147:AB147)</f>
        <v>3</v>
      </c>
      <c r="AD147" s="86" t="str">
        <f t="shared" ref="AD147:AD153" si="72">IF(AND(AC147&gt;=0,AC147&lt;=6),"BAJO",IF(AND(AC147&gt;=7,AC147&lt;=9),"MEDIO",IF(AC147&gt;=9,"ALTO","")))</f>
        <v>BAJO</v>
      </c>
      <c r="AE147" s="91" t="str">
        <f t="shared" ref="AE147" si="73">IF(AC147&lt;=8,"NO SIGNIFICATIVO", "SIGNIFICATIVO")</f>
        <v>NO SIGNIFICATIVO</v>
      </c>
      <c r="AF147" s="187" t="s">
        <v>141</v>
      </c>
      <c r="AG147" s="187"/>
      <c r="AH147" s="19"/>
    </row>
    <row r="148" spans="1:34" ht="90" customHeight="1" x14ac:dyDescent="0.25">
      <c r="A148" s="19"/>
      <c r="B148" s="86">
        <v>139</v>
      </c>
      <c r="C148" s="71" t="s">
        <v>98</v>
      </c>
      <c r="D148" s="91" t="s">
        <v>153</v>
      </c>
      <c r="E148" s="91" t="s">
        <v>154</v>
      </c>
      <c r="F148" s="91" t="s">
        <v>7</v>
      </c>
      <c r="G148" s="91" t="s">
        <v>83</v>
      </c>
      <c r="H148" s="86">
        <v>11</v>
      </c>
      <c r="I148" s="67" t="s">
        <v>126</v>
      </c>
      <c r="J148" s="66" t="str">
        <f>VLOOKUP(H148,'AA-IA'!$C$7:$G$29,3,FALSE)</f>
        <v>• Contaminación al aire</v>
      </c>
      <c r="K148" s="91" t="s">
        <v>45</v>
      </c>
      <c r="L148" s="66" t="str">
        <f>VLOOKUP(H148,'AA-IA'!$C$7:$G$29,4,FALSE)</f>
        <v>D.S. N° 003-2008-MINAM, Aprueban los Estandares Nacionales de Calidad Ambiental para Aire</v>
      </c>
      <c r="M148" s="109" t="str">
        <f>VLOOKUP(H148,'AA-IA'!$C$7:$G$29,5,FALSE)</f>
        <v>SALIDA</v>
      </c>
      <c r="N148" s="84" t="s">
        <v>37</v>
      </c>
      <c r="O148" s="84" t="s">
        <v>127</v>
      </c>
      <c r="P148" s="84">
        <v>3</v>
      </c>
      <c r="Q148" s="84">
        <v>1</v>
      </c>
      <c r="R148" s="84">
        <v>2</v>
      </c>
      <c r="S148" s="84">
        <v>1</v>
      </c>
      <c r="T148" s="68">
        <f t="shared" si="69"/>
        <v>7</v>
      </c>
      <c r="U148" s="107" t="str">
        <f t="shared" si="62"/>
        <v>MEDIO</v>
      </c>
      <c r="V148" s="109" t="str">
        <f t="shared" si="63"/>
        <v>NO SIGNIFICATIVO</v>
      </c>
      <c r="W148" s="91" t="s">
        <v>128</v>
      </c>
      <c r="X148" s="105" t="s">
        <v>132</v>
      </c>
      <c r="Y148" s="84">
        <v>3</v>
      </c>
      <c r="Z148" s="84">
        <v>0</v>
      </c>
      <c r="AA148" s="84">
        <v>1</v>
      </c>
      <c r="AB148" s="84">
        <v>0</v>
      </c>
      <c r="AC148" s="68">
        <f t="shared" si="70"/>
        <v>4</v>
      </c>
      <c r="AD148" s="86" t="str">
        <f t="shared" si="72"/>
        <v>BAJO</v>
      </c>
      <c r="AE148" s="68" t="s">
        <v>131</v>
      </c>
      <c r="AF148" s="187" t="s">
        <v>141</v>
      </c>
      <c r="AG148" s="187"/>
      <c r="AH148" s="19"/>
    </row>
    <row r="149" spans="1:34" ht="90" customHeight="1" x14ac:dyDescent="0.25">
      <c r="A149" s="19"/>
      <c r="B149" s="82">
        <v>140</v>
      </c>
      <c r="C149" s="71" t="s">
        <v>98</v>
      </c>
      <c r="D149" s="91" t="s">
        <v>153</v>
      </c>
      <c r="E149" s="91" t="s">
        <v>154</v>
      </c>
      <c r="F149" s="91" t="s">
        <v>7</v>
      </c>
      <c r="G149" s="91" t="s">
        <v>83</v>
      </c>
      <c r="H149" s="86">
        <v>14</v>
      </c>
      <c r="I149" s="67" t="s">
        <v>118</v>
      </c>
      <c r="J149" s="66" t="str">
        <f>VLOOKUP(H149,'AA-IA'!$C$7:$G$29,3,FALSE)</f>
        <v>• Contaminación al Suelo
• Contaminación al agua
• Contaminación al aire</v>
      </c>
      <c r="K149" s="91" t="s">
        <v>45</v>
      </c>
      <c r="L149" s="66" t="str">
        <f>VLOOKUP(H149,'AA-IA'!$C$7:$G$29,4,FALSE)</f>
        <v>D.S. Nº 085-2003-PCM, Aprueban el reglamento de estándares nacionales de calidad ambiental para ruido</v>
      </c>
      <c r="M149" s="109" t="str">
        <f>VLOOKUP(H149,'AA-IA'!$C$7:$G$29,5,FALSE)</f>
        <v>SALIDA</v>
      </c>
      <c r="N149" s="84" t="s">
        <v>37</v>
      </c>
      <c r="O149" s="84" t="s">
        <v>127</v>
      </c>
      <c r="P149" s="84">
        <v>3</v>
      </c>
      <c r="Q149" s="84">
        <v>1</v>
      </c>
      <c r="R149" s="84">
        <v>1</v>
      </c>
      <c r="S149" s="84">
        <v>1</v>
      </c>
      <c r="T149" s="68">
        <f t="shared" si="69"/>
        <v>6</v>
      </c>
      <c r="U149" s="107" t="str">
        <f t="shared" si="62"/>
        <v>BAJO</v>
      </c>
      <c r="V149" s="109" t="str">
        <f t="shared" si="63"/>
        <v>NO SIGNIFICATIVO</v>
      </c>
      <c r="W149" s="91" t="s">
        <v>128</v>
      </c>
      <c r="X149" s="105" t="s">
        <v>132</v>
      </c>
      <c r="Y149" s="84">
        <v>3</v>
      </c>
      <c r="Z149" s="84">
        <v>0</v>
      </c>
      <c r="AA149" s="84">
        <v>0</v>
      </c>
      <c r="AB149" s="84">
        <v>0</v>
      </c>
      <c r="AC149" s="68">
        <f t="shared" si="70"/>
        <v>3</v>
      </c>
      <c r="AD149" s="86" t="str">
        <f t="shared" si="72"/>
        <v>BAJO</v>
      </c>
      <c r="AE149" s="68" t="s">
        <v>131</v>
      </c>
      <c r="AF149" s="187" t="s">
        <v>141</v>
      </c>
      <c r="AG149" s="187"/>
      <c r="AH149" s="19"/>
    </row>
    <row r="150" spans="1:34" ht="90" customHeight="1" x14ac:dyDescent="0.25">
      <c r="A150" s="19"/>
      <c r="B150" s="86">
        <v>141</v>
      </c>
      <c r="C150" s="71" t="s">
        <v>98</v>
      </c>
      <c r="D150" s="91" t="s">
        <v>153</v>
      </c>
      <c r="E150" s="91" t="s">
        <v>154</v>
      </c>
      <c r="F150" s="91" t="s">
        <v>7</v>
      </c>
      <c r="G150" s="91" t="s">
        <v>83</v>
      </c>
      <c r="H150" s="86">
        <v>15</v>
      </c>
      <c r="I150" s="67" t="s">
        <v>119</v>
      </c>
      <c r="J150" s="66" t="str">
        <f>VLOOKUP(H150,'AA-IA'!$C$7:$G$29,3,FALSE)</f>
        <v>• Contaminación al aire
• Contaminación al agua
• Contaminación al suelo
• Afectación a la Fauna</v>
      </c>
      <c r="K150" s="91" t="s">
        <v>45</v>
      </c>
      <c r="L150" s="66" t="str">
        <f>VLOOKUP(H150,'AA-IA'!$C$7:$G$29,4,FALSE)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50" s="109" t="str">
        <f>VLOOKUP(H150,'AA-IA'!$C$7:$G$29,5,FALSE)</f>
        <v>SALIDA</v>
      </c>
      <c r="N150" s="84" t="s">
        <v>37</v>
      </c>
      <c r="O150" s="84" t="s">
        <v>127</v>
      </c>
      <c r="P150" s="84">
        <v>2</v>
      </c>
      <c r="Q150" s="84">
        <v>1</v>
      </c>
      <c r="R150" s="84">
        <v>2</v>
      </c>
      <c r="S150" s="84">
        <v>1</v>
      </c>
      <c r="T150" s="68">
        <f t="shared" si="69"/>
        <v>6</v>
      </c>
      <c r="U150" s="107" t="str">
        <f t="shared" si="62"/>
        <v>BAJO</v>
      </c>
      <c r="V150" s="109" t="str">
        <f t="shared" si="63"/>
        <v>NO SIGNIFICATIVO</v>
      </c>
      <c r="W150" s="91" t="s">
        <v>134</v>
      </c>
      <c r="X150" s="105" t="s">
        <v>132</v>
      </c>
      <c r="Y150" s="84">
        <v>2</v>
      </c>
      <c r="Z150" s="84">
        <v>0</v>
      </c>
      <c r="AA150" s="84">
        <v>1</v>
      </c>
      <c r="AB150" s="84">
        <v>0</v>
      </c>
      <c r="AC150" s="68">
        <f t="shared" si="70"/>
        <v>3</v>
      </c>
      <c r="AD150" s="86" t="str">
        <f t="shared" si="72"/>
        <v>BAJO</v>
      </c>
      <c r="AE150" s="68" t="s">
        <v>131</v>
      </c>
      <c r="AF150" s="187" t="s">
        <v>141</v>
      </c>
      <c r="AG150" s="187"/>
      <c r="AH150" s="19"/>
    </row>
    <row r="151" spans="1:34" ht="90" customHeight="1" x14ac:dyDescent="0.25">
      <c r="A151" s="19"/>
      <c r="B151" s="86">
        <v>142</v>
      </c>
      <c r="C151" s="71" t="s">
        <v>98</v>
      </c>
      <c r="D151" s="91" t="s">
        <v>153</v>
      </c>
      <c r="E151" s="91" t="s">
        <v>154</v>
      </c>
      <c r="F151" s="91" t="s">
        <v>7</v>
      </c>
      <c r="G151" s="91" t="s">
        <v>83</v>
      </c>
      <c r="H151" s="86">
        <v>16</v>
      </c>
      <c r="I151" s="67" t="s">
        <v>120</v>
      </c>
      <c r="J151" s="66" t="str">
        <f>VLOOKUP(H151,'AA-IA'!$C$7:$G$29,3,FALSE)</f>
        <v>• Contaminación al aire
• Contaminación al agua
• Contaminación al suelo
• Afectación a la Fauna</v>
      </c>
      <c r="K151" s="91" t="s">
        <v>45</v>
      </c>
      <c r="L151" s="66" t="str">
        <f>VLOOKUP(H151,'AA-IA'!$C$7:$G$29,4,FALSE)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51" s="109" t="str">
        <f>VLOOKUP(H151,'AA-IA'!$C$7:$G$29,5,FALSE)</f>
        <v>SALIDA</v>
      </c>
      <c r="N151" s="84" t="s">
        <v>37</v>
      </c>
      <c r="O151" s="84" t="s">
        <v>127</v>
      </c>
      <c r="P151" s="84">
        <v>1</v>
      </c>
      <c r="Q151" s="84">
        <v>1</v>
      </c>
      <c r="R151" s="84">
        <v>2</v>
      </c>
      <c r="S151" s="84">
        <v>1</v>
      </c>
      <c r="T151" s="68">
        <f t="shared" si="69"/>
        <v>5</v>
      </c>
      <c r="U151" s="107" t="str">
        <f t="shared" si="62"/>
        <v>BAJO</v>
      </c>
      <c r="V151" s="109" t="str">
        <f t="shared" si="63"/>
        <v>NO SIGNIFICATIVO</v>
      </c>
      <c r="W151" s="91" t="s">
        <v>134</v>
      </c>
      <c r="X151" s="105" t="s">
        <v>132</v>
      </c>
      <c r="Y151" s="84">
        <v>1</v>
      </c>
      <c r="Z151" s="84">
        <v>0</v>
      </c>
      <c r="AA151" s="84">
        <v>1</v>
      </c>
      <c r="AB151" s="84">
        <v>0</v>
      </c>
      <c r="AC151" s="68">
        <f t="shared" si="70"/>
        <v>2</v>
      </c>
      <c r="AD151" s="86" t="str">
        <f t="shared" si="72"/>
        <v>BAJO</v>
      </c>
      <c r="AE151" s="68" t="s">
        <v>131</v>
      </c>
      <c r="AF151" s="187" t="s">
        <v>141</v>
      </c>
      <c r="AG151" s="187"/>
      <c r="AH151" s="19"/>
    </row>
    <row r="152" spans="1:34" ht="90" customHeight="1" x14ac:dyDescent="0.25">
      <c r="A152" s="19"/>
      <c r="B152" s="86">
        <v>143</v>
      </c>
      <c r="C152" s="71" t="s">
        <v>98</v>
      </c>
      <c r="D152" s="91" t="s">
        <v>153</v>
      </c>
      <c r="E152" s="91" t="s">
        <v>154</v>
      </c>
      <c r="F152" s="91" t="s">
        <v>7</v>
      </c>
      <c r="G152" s="91" t="s">
        <v>83</v>
      </c>
      <c r="H152" s="86">
        <v>19</v>
      </c>
      <c r="I152" s="67" t="s">
        <v>123</v>
      </c>
      <c r="J152" s="66" t="str">
        <f>VLOOKUP(H152,'AA-IA'!$C$7:$G$29,3,FALSE)</f>
        <v>• Contaminación al aire
• Contaminación al agua
• Contaminación al suelo
• Afectación a la Fauna</v>
      </c>
      <c r="K152" s="91" t="s">
        <v>45</v>
      </c>
      <c r="L152" s="66" t="str">
        <f>VLOOKUP(H152,'AA-IA'!$C$7:$G$29,4,FALSE)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52" s="109" t="str">
        <f>VLOOKUP(H152,'AA-IA'!$C$7:$G$29,5,FALSE)</f>
        <v>SALIDA</v>
      </c>
      <c r="N152" s="84" t="s">
        <v>38</v>
      </c>
      <c r="O152" s="84" t="s">
        <v>127</v>
      </c>
      <c r="P152" s="84">
        <v>1</v>
      </c>
      <c r="Q152" s="84">
        <v>2</v>
      </c>
      <c r="R152" s="84">
        <v>3</v>
      </c>
      <c r="S152" s="84">
        <v>1</v>
      </c>
      <c r="T152" s="68">
        <f t="shared" si="69"/>
        <v>7</v>
      </c>
      <c r="U152" s="107" t="str">
        <f t="shared" si="62"/>
        <v>MEDIO</v>
      </c>
      <c r="V152" s="109" t="str">
        <f t="shared" si="63"/>
        <v>NO SIGNIFICATIVO</v>
      </c>
      <c r="W152" s="91" t="s">
        <v>140</v>
      </c>
      <c r="X152" s="105" t="s">
        <v>132</v>
      </c>
      <c r="Y152" s="84">
        <v>1</v>
      </c>
      <c r="Z152" s="84">
        <v>1</v>
      </c>
      <c r="AA152" s="84">
        <v>2</v>
      </c>
      <c r="AB152" s="84">
        <v>0</v>
      </c>
      <c r="AC152" s="68">
        <f t="shared" si="70"/>
        <v>4</v>
      </c>
      <c r="AD152" s="86" t="str">
        <f t="shared" si="72"/>
        <v>BAJO</v>
      </c>
      <c r="AE152" s="68" t="s">
        <v>131</v>
      </c>
      <c r="AF152" s="187" t="s">
        <v>141</v>
      </c>
      <c r="AG152" s="187"/>
      <c r="AH152" s="19"/>
    </row>
    <row r="153" spans="1:34" ht="90" customHeight="1" x14ac:dyDescent="0.25">
      <c r="A153" s="19"/>
      <c r="B153" s="86">
        <v>144</v>
      </c>
      <c r="C153" s="71" t="s">
        <v>98</v>
      </c>
      <c r="D153" s="91" t="s">
        <v>153</v>
      </c>
      <c r="E153" s="91" t="s">
        <v>154</v>
      </c>
      <c r="F153" s="91" t="s">
        <v>7</v>
      </c>
      <c r="G153" s="91" t="s">
        <v>83</v>
      </c>
      <c r="H153" s="86">
        <v>22</v>
      </c>
      <c r="I153" s="67" t="s">
        <v>125</v>
      </c>
      <c r="J153" s="66" t="str">
        <f>VLOOKUP(H153,'AA-IA'!$C$7:$G$29,3,FALSE)</f>
        <v>• Contaminación al aire
• Contaminación al agua
• Contaminación al suelo
• Afectación a la Fauna
• Afectación a la población</v>
      </c>
      <c r="K153" s="91" t="s">
        <v>45</v>
      </c>
      <c r="L153" s="66" t="str">
        <f>VLOOKUP(H153,'AA-IA'!$C$7:$G$29,4,FALSE)</f>
        <v>D.S. N° 014-2017- MINAM Reglamento de la Ley de Gestión Integral de Residuos Sólidos</v>
      </c>
      <c r="M153" s="109" t="str">
        <f>VLOOKUP(H153,'AA-IA'!$C$7:$G$29,5,FALSE)</f>
        <v>SALIDA</v>
      </c>
      <c r="N153" s="84" t="s">
        <v>38</v>
      </c>
      <c r="O153" s="84" t="s">
        <v>127</v>
      </c>
      <c r="P153" s="84">
        <v>1</v>
      </c>
      <c r="Q153" s="84">
        <v>2</v>
      </c>
      <c r="R153" s="84">
        <v>3</v>
      </c>
      <c r="S153" s="84">
        <v>1</v>
      </c>
      <c r="T153" s="68">
        <f t="shared" si="69"/>
        <v>7</v>
      </c>
      <c r="U153" s="107" t="str">
        <f t="shared" si="62"/>
        <v>MEDIO</v>
      </c>
      <c r="V153" s="109" t="str">
        <f t="shared" si="63"/>
        <v>NO SIGNIFICATIVO</v>
      </c>
      <c r="W153" s="91" t="s">
        <v>140</v>
      </c>
      <c r="X153" s="105" t="s">
        <v>132</v>
      </c>
      <c r="Y153" s="84">
        <v>1</v>
      </c>
      <c r="Z153" s="84">
        <v>1</v>
      </c>
      <c r="AA153" s="84">
        <v>2</v>
      </c>
      <c r="AB153" s="84">
        <v>0</v>
      </c>
      <c r="AC153" s="68">
        <f t="shared" si="70"/>
        <v>4</v>
      </c>
      <c r="AD153" s="86" t="str">
        <f t="shared" si="72"/>
        <v>BAJO</v>
      </c>
      <c r="AE153" s="68" t="s">
        <v>131</v>
      </c>
      <c r="AF153" s="187" t="s">
        <v>141</v>
      </c>
      <c r="AG153" s="187"/>
      <c r="AH153" s="19"/>
    </row>
    <row r="154" spans="1:34" ht="90" customHeight="1" x14ac:dyDescent="0.25">
      <c r="A154" s="19"/>
      <c r="B154" s="82">
        <v>145</v>
      </c>
      <c r="C154" s="71" t="s">
        <v>98</v>
      </c>
      <c r="D154" s="74" t="s">
        <v>190</v>
      </c>
      <c r="E154" s="74" t="s">
        <v>169</v>
      </c>
      <c r="F154" s="91" t="s">
        <v>7</v>
      </c>
      <c r="G154" s="91" t="s">
        <v>83</v>
      </c>
      <c r="H154" s="86">
        <v>5</v>
      </c>
      <c r="I154" s="67" t="s">
        <v>108</v>
      </c>
      <c r="J154" s="66" t="str">
        <f>VLOOKUP(H154,'AA-IA'!$C$7:$G$29,3,FALSE)</f>
        <v>• Agotamiento de RRNN</v>
      </c>
      <c r="K154" s="91" t="s">
        <v>45</v>
      </c>
      <c r="L154" s="66" t="str">
        <f>VLOOKUP(H154,'AA-IA'!$C$7:$G$29,4,FALSE)</f>
        <v>D.S. N° 032-2002-EM, Aprueban "Glosario, Siglas y Abreviaturas del Subsector Hidrocarburos"</v>
      </c>
      <c r="M154" s="109" t="str">
        <f>VLOOKUP(H154,'AA-IA'!$C$7:$G$29,5,FALSE)</f>
        <v>ENTRADA</v>
      </c>
      <c r="N154" s="84" t="s">
        <v>37</v>
      </c>
      <c r="O154" s="84" t="s">
        <v>148</v>
      </c>
      <c r="P154" s="84">
        <v>3</v>
      </c>
      <c r="Q154" s="84">
        <v>1</v>
      </c>
      <c r="R154" s="84">
        <v>0</v>
      </c>
      <c r="S154" s="84">
        <v>1</v>
      </c>
      <c r="T154" s="84">
        <f t="shared" si="69"/>
        <v>5</v>
      </c>
      <c r="U154" s="107" t="str">
        <f t="shared" si="62"/>
        <v>BAJO</v>
      </c>
      <c r="V154" s="109" t="str">
        <f t="shared" si="63"/>
        <v>NO SIGNIFICATIVO</v>
      </c>
      <c r="W154" s="84" t="s">
        <v>128</v>
      </c>
      <c r="X154" s="105" t="s">
        <v>132</v>
      </c>
      <c r="Y154" s="84">
        <v>3</v>
      </c>
      <c r="Z154" s="84">
        <v>0</v>
      </c>
      <c r="AA154" s="84">
        <v>0</v>
      </c>
      <c r="AB154" s="84">
        <v>0</v>
      </c>
      <c r="AC154" s="84">
        <f>SUM(Y154:AB154)</f>
        <v>3</v>
      </c>
      <c r="AD154" s="86" t="s">
        <v>130</v>
      </c>
      <c r="AE154" s="84" t="s">
        <v>131</v>
      </c>
      <c r="AF154" s="187" t="s">
        <v>141</v>
      </c>
      <c r="AG154" s="187"/>
      <c r="AH154" s="19"/>
    </row>
    <row r="155" spans="1:34" ht="90" customHeight="1" x14ac:dyDescent="0.25">
      <c r="A155" s="19"/>
      <c r="B155" s="86">
        <v>146</v>
      </c>
      <c r="C155" s="71" t="s">
        <v>98</v>
      </c>
      <c r="D155" s="74" t="s">
        <v>190</v>
      </c>
      <c r="E155" s="74" t="s">
        <v>169</v>
      </c>
      <c r="F155" s="91" t="s">
        <v>7</v>
      </c>
      <c r="G155" s="91" t="s">
        <v>83</v>
      </c>
      <c r="H155" s="86">
        <v>9</v>
      </c>
      <c r="I155" s="67" t="s">
        <v>115</v>
      </c>
      <c r="J155" s="66" t="str">
        <f>VLOOKUP(H155,'AA-IA'!$C$7:$G$29,3,FALSE)</f>
        <v>• Contaminación al suelo
• Contaminación al agua
• Afectación a la fauna</v>
      </c>
      <c r="K155" s="91" t="s">
        <v>45</v>
      </c>
      <c r="L155" s="66" t="str">
        <f>VLOOKUP(H155,'AA-IA'!$C$7:$G$29,4,FALSE)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55" s="109" t="str">
        <f>VLOOKUP(H155,'AA-IA'!$C$7:$G$29,5,FALSE)</f>
        <v>SALIDA</v>
      </c>
      <c r="N155" s="84" t="s">
        <v>37</v>
      </c>
      <c r="O155" s="84" t="s">
        <v>148</v>
      </c>
      <c r="P155" s="84">
        <v>3</v>
      </c>
      <c r="Q155" s="84">
        <v>1</v>
      </c>
      <c r="R155" s="84">
        <v>1</v>
      </c>
      <c r="S155" s="84">
        <v>1</v>
      </c>
      <c r="T155" s="84">
        <f t="shared" si="69"/>
        <v>6</v>
      </c>
      <c r="U155" s="107" t="str">
        <f t="shared" si="62"/>
        <v>BAJO</v>
      </c>
      <c r="V155" s="109" t="str">
        <f t="shared" si="63"/>
        <v>NO SIGNIFICATIVO</v>
      </c>
      <c r="W155" s="84" t="s">
        <v>133</v>
      </c>
      <c r="X155" s="105" t="s">
        <v>132</v>
      </c>
      <c r="Y155" s="84">
        <v>3</v>
      </c>
      <c r="Z155" s="84">
        <v>0</v>
      </c>
      <c r="AA155" s="84">
        <v>0</v>
      </c>
      <c r="AB155" s="84">
        <v>0</v>
      </c>
      <c r="AC155" s="84">
        <f>SUM(Y155:AB155)</f>
        <v>3</v>
      </c>
      <c r="AD155" s="86" t="s">
        <v>130</v>
      </c>
      <c r="AE155" s="84" t="s">
        <v>131</v>
      </c>
      <c r="AF155" s="187" t="s">
        <v>141</v>
      </c>
      <c r="AG155" s="187"/>
      <c r="AH155" s="19"/>
    </row>
    <row r="156" spans="1:34" ht="90" customHeight="1" x14ac:dyDescent="0.25">
      <c r="A156" s="19"/>
      <c r="B156" s="86">
        <v>147</v>
      </c>
      <c r="C156" s="71" t="s">
        <v>98</v>
      </c>
      <c r="D156" s="74" t="s">
        <v>190</v>
      </c>
      <c r="E156" s="74" t="s">
        <v>169</v>
      </c>
      <c r="F156" s="91" t="s">
        <v>7</v>
      </c>
      <c r="G156" s="91" t="s">
        <v>83</v>
      </c>
      <c r="H156" s="86">
        <v>11</v>
      </c>
      <c r="I156" s="67" t="s">
        <v>126</v>
      </c>
      <c r="J156" s="66" t="str">
        <f>VLOOKUP(H156,'AA-IA'!$C$7:$G$29,3,FALSE)</f>
        <v>• Contaminación al aire</v>
      </c>
      <c r="K156" s="91" t="s">
        <v>45</v>
      </c>
      <c r="L156" s="66" t="str">
        <f>VLOOKUP(H156,'AA-IA'!$C$7:$G$29,4,FALSE)</f>
        <v>D.S. N° 003-2008-MINAM, Aprueban los Estandares Nacionales de Calidad Ambiental para Aire</v>
      </c>
      <c r="M156" s="109" t="str">
        <f>VLOOKUP(H156,'AA-IA'!$C$7:$G$29,5,FALSE)</f>
        <v>SALIDA</v>
      </c>
      <c r="N156" s="84" t="s">
        <v>37</v>
      </c>
      <c r="O156" s="84" t="s">
        <v>148</v>
      </c>
      <c r="P156" s="84">
        <v>3</v>
      </c>
      <c r="Q156" s="84">
        <v>1</v>
      </c>
      <c r="R156" s="84">
        <v>1</v>
      </c>
      <c r="S156" s="84">
        <v>1</v>
      </c>
      <c r="T156" s="84">
        <f>SUM(P156:S156)</f>
        <v>6</v>
      </c>
      <c r="U156" s="107" t="str">
        <f t="shared" si="62"/>
        <v>BAJO</v>
      </c>
      <c r="V156" s="109" t="str">
        <f t="shared" si="63"/>
        <v>NO SIGNIFICATIVO</v>
      </c>
      <c r="W156" s="84" t="s">
        <v>128</v>
      </c>
      <c r="X156" s="105" t="s">
        <v>132</v>
      </c>
      <c r="Y156" s="84">
        <v>3</v>
      </c>
      <c r="Z156" s="84">
        <v>0</v>
      </c>
      <c r="AA156" s="84">
        <v>0</v>
      </c>
      <c r="AB156" s="84">
        <v>0</v>
      </c>
      <c r="AC156" s="84">
        <f t="shared" ref="AC156:AC161" si="74">SUM(Y156:AB156)</f>
        <v>3</v>
      </c>
      <c r="AD156" s="86" t="s">
        <v>130</v>
      </c>
      <c r="AE156" s="84" t="s">
        <v>131</v>
      </c>
      <c r="AF156" s="187" t="s">
        <v>141</v>
      </c>
      <c r="AG156" s="187"/>
      <c r="AH156" s="19"/>
    </row>
    <row r="157" spans="1:34" ht="90" customHeight="1" x14ac:dyDescent="0.25">
      <c r="A157" s="19"/>
      <c r="B157" s="86">
        <v>148</v>
      </c>
      <c r="C157" s="71" t="s">
        <v>98</v>
      </c>
      <c r="D157" s="74" t="s">
        <v>190</v>
      </c>
      <c r="E157" s="74" t="s">
        <v>169</v>
      </c>
      <c r="F157" s="91" t="s">
        <v>7</v>
      </c>
      <c r="G157" s="91" t="s">
        <v>83</v>
      </c>
      <c r="H157" s="86">
        <v>14</v>
      </c>
      <c r="I157" s="67" t="s">
        <v>118</v>
      </c>
      <c r="J157" s="66" t="str">
        <f>VLOOKUP(H157,'AA-IA'!$C$7:$G$29,3,FALSE)</f>
        <v>• Contaminación al Suelo
• Contaminación al agua
• Contaminación al aire</v>
      </c>
      <c r="K157" s="91" t="s">
        <v>45</v>
      </c>
      <c r="L157" s="66" t="str">
        <f>VLOOKUP(H157,'AA-IA'!$C$7:$G$29,4,FALSE)</f>
        <v>D.S. Nº 085-2003-PCM, Aprueban el reglamento de estándares nacionales de calidad ambiental para ruido</v>
      </c>
      <c r="M157" s="109" t="str">
        <f>VLOOKUP(H157,'AA-IA'!$C$7:$G$29,5,FALSE)</f>
        <v>SALIDA</v>
      </c>
      <c r="N157" s="84" t="s">
        <v>37</v>
      </c>
      <c r="O157" s="84" t="s">
        <v>148</v>
      </c>
      <c r="P157" s="84">
        <v>3</v>
      </c>
      <c r="Q157" s="84">
        <v>1</v>
      </c>
      <c r="R157" s="84">
        <v>1</v>
      </c>
      <c r="S157" s="84">
        <v>1</v>
      </c>
      <c r="T157" s="84">
        <f t="shared" ref="T157:T161" si="75">SUM(P157:S157)</f>
        <v>6</v>
      </c>
      <c r="U157" s="107" t="str">
        <f t="shared" si="62"/>
        <v>BAJO</v>
      </c>
      <c r="V157" s="109" t="str">
        <f t="shared" si="63"/>
        <v>NO SIGNIFICATIVO</v>
      </c>
      <c r="W157" s="84" t="s">
        <v>128</v>
      </c>
      <c r="X157" s="105" t="s">
        <v>132</v>
      </c>
      <c r="Y157" s="84">
        <v>3</v>
      </c>
      <c r="Z157" s="84">
        <v>0</v>
      </c>
      <c r="AA157" s="84">
        <v>0</v>
      </c>
      <c r="AB157" s="84">
        <v>0</v>
      </c>
      <c r="AC157" s="84">
        <f t="shared" si="74"/>
        <v>3</v>
      </c>
      <c r="AD157" s="86" t="s">
        <v>130</v>
      </c>
      <c r="AE157" s="84" t="s">
        <v>131</v>
      </c>
      <c r="AF157" s="187" t="s">
        <v>141</v>
      </c>
      <c r="AG157" s="187"/>
      <c r="AH157" s="19"/>
    </row>
    <row r="158" spans="1:34" ht="90" customHeight="1" x14ac:dyDescent="0.25">
      <c r="A158" s="19"/>
      <c r="B158" s="86">
        <v>149</v>
      </c>
      <c r="C158" s="71" t="s">
        <v>98</v>
      </c>
      <c r="D158" s="74" t="s">
        <v>190</v>
      </c>
      <c r="E158" s="74" t="s">
        <v>169</v>
      </c>
      <c r="F158" s="91" t="s">
        <v>7</v>
      </c>
      <c r="G158" s="91" t="s">
        <v>83</v>
      </c>
      <c r="H158" s="86">
        <v>15</v>
      </c>
      <c r="I158" s="67" t="s">
        <v>119</v>
      </c>
      <c r="J158" s="66" t="str">
        <f>VLOOKUP(H158,'AA-IA'!$C$7:$G$29,3,FALSE)</f>
        <v>• Contaminación al aire
• Contaminación al agua
• Contaminación al suelo
• Afectación a la Fauna</v>
      </c>
      <c r="K158" s="91" t="s">
        <v>45</v>
      </c>
      <c r="L158" s="66" t="str">
        <f>VLOOKUP(H158,'AA-IA'!$C$7:$G$29,4,FALSE)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58" s="109" t="str">
        <f>VLOOKUP(H158,'AA-IA'!$C$7:$G$29,5,FALSE)</f>
        <v>SALIDA</v>
      </c>
      <c r="N158" s="84" t="s">
        <v>37</v>
      </c>
      <c r="O158" s="84" t="s">
        <v>148</v>
      </c>
      <c r="P158" s="84">
        <v>2</v>
      </c>
      <c r="Q158" s="84">
        <v>1</v>
      </c>
      <c r="R158" s="84">
        <v>2</v>
      </c>
      <c r="S158" s="84">
        <v>1</v>
      </c>
      <c r="T158" s="84">
        <f t="shared" si="75"/>
        <v>6</v>
      </c>
      <c r="U158" s="107" t="str">
        <f t="shared" si="62"/>
        <v>BAJO</v>
      </c>
      <c r="V158" s="109" t="str">
        <f t="shared" si="63"/>
        <v>NO SIGNIFICATIVO</v>
      </c>
      <c r="W158" s="84" t="s">
        <v>133</v>
      </c>
      <c r="X158" s="105" t="s">
        <v>132</v>
      </c>
      <c r="Y158" s="84">
        <v>2</v>
      </c>
      <c r="Z158" s="84">
        <v>0</v>
      </c>
      <c r="AA158" s="84">
        <v>1</v>
      </c>
      <c r="AB158" s="84">
        <v>0</v>
      </c>
      <c r="AC158" s="84">
        <f t="shared" si="74"/>
        <v>3</v>
      </c>
      <c r="AD158" s="86" t="s">
        <v>130</v>
      </c>
      <c r="AE158" s="84" t="s">
        <v>131</v>
      </c>
      <c r="AF158" s="187" t="s">
        <v>141</v>
      </c>
      <c r="AG158" s="187"/>
      <c r="AH158" s="19"/>
    </row>
    <row r="159" spans="1:34" ht="90" customHeight="1" x14ac:dyDescent="0.25">
      <c r="A159" s="19"/>
      <c r="B159" s="82">
        <v>150</v>
      </c>
      <c r="C159" s="71" t="s">
        <v>98</v>
      </c>
      <c r="D159" s="74" t="s">
        <v>190</v>
      </c>
      <c r="E159" s="74" t="s">
        <v>169</v>
      </c>
      <c r="F159" s="91" t="s">
        <v>7</v>
      </c>
      <c r="G159" s="91" t="s">
        <v>83</v>
      </c>
      <c r="H159" s="86">
        <v>16</v>
      </c>
      <c r="I159" s="67" t="s">
        <v>120</v>
      </c>
      <c r="J159" s="66" t="str">
        <f>VLOOKUP(H159,'AA-IA'!$C$7:$G$29,3,FALSE)</f>
        <v>• Contaminación al aire
• Contaminación al agua
• Contaminación al suelo
• Afectación a la Fauna</v>
      </c>
      <c r="K159" s="91" t="s">
        <v>45</v>
      </c>
      <c r="L159" s="66" t="str">
        <f>VLOOKUP(H159,'AA-IA'!$C$7:$G$29,4,FALSE)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59" s="109" t="str">
        <f>VLOOKUP(H159,'AA-IA'!$C$7:$G$29,5,FALSE)</f>
        <v>SALIDA</v>
      </c>
      <c r="N159" s="84" t="s">
        <v>37</v>
      </c>
      <c r="O159" s="84" t="s">
        <v>148</v>
      </c>
      <c r="P159" s="84">
        <v>1</v>
      </c>
      <c r="Q159" s="84">
        <v>1</v>
      </c>
      <c r="R159" s="84">
        <v>3</v>
      </c>
      <c r="S159" s="84">
        <v>1</v>
      </c>
      <c r="T159" s="84">
        <f t="shared" si="75"/>
        <v>6</v>
      </c>
      <c r="U159" s="107" t="str">
        <f t="shared" si="62"/>
        <v>BAJO</v>
      </c>
      <c r="V159" s="109" t="str">
        <f t="shared" si="63"/>
        <v>NO SIGNIFICATIVO</v>
      </c>
      <c r="W159" s="84" t="s">
        <v>133</v>
      </c>
      <c r="X159" s="105" t="s">
        <v>132</v>
      </c>
      <c r="Y159" s="84">
        <v>2</v>
      </c>
      <c r="Z159" s="84">
        <v>0</v>
      </c>
      <c r="AA159" s="84">
        <v>2</v>
      </c>
      <c r="AB159" s="84">
        <v>0</v>
      </c>
      <c r="AC159" s="84">
        <f t="shared" si="74"/>
        <v>4</v>
      </c>
      <c r="AD159" s="86" t="s">
        <v>130</v>
      </c>
      <c r="AE159" s="84" t="s">
        <v>131</v>
      </c>
      <c r="AF159" s="187" t="s">
        <v>141</v>
      </c>
      <c r="AG159" s="187"/>
      <c r="AH159" s="19"/>
    </row>
    <row r="160" spans="1:34" ht="90" customHeight="1" x14ac:dyDescent="0.25">
      <c r="A160" s="19"/>
      <c r="B160" s="86">
        <v>151</v>
      </c>
      <c r="C160" s="71" t="s">
        <v>98</v>
      </c>
      <c r="D160" s="74" t="s">
        <v>190</v>
      </c>
      <c r="E160" s="74" t="s">
        <v>169</v>
      </c>
      <c r="F160" s="91" t="s">
        <v>7</v>
      </c>
      <c r="G160" s="91" t="s">
        <v>83</v>
      </c>
      <c r="H160" s="86">
        <v>19</v>
      </c>
      <c r="I160" s="67" t="s">
        <v>123</v>
      </c>
      <c r="J160" s="66" t="str">
        <f>VLOOKUP(H160,'AA-IA'!$C$7:$G$29,3,FALSE)</f>
        <v>• Contaminación al aire
• Contaminación al agua
• Contaminación al suelo
• Afectación a la Fauna</v>
      </c>
      <c r="K160" s="91" t="s">
        <v>45</v>
      </c>
      <c r="L160" s="66" t="str">
        <f>VLOOKUP(H160,'AA-IA'!$C$7:$G$29,4,FALSE)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60" s="109" t="str">
        <f>VLOOKUP(H160,'AA-IA'!$C$7:$G$29,5,FALSE)</f>
        <v>SALIDA</v>
      </c>
      <c r="N160" s="84" t="s">
        <v>38</v>
      </c>
      <c r="O160" s="84" t="s">
        <v>148</v>
      </c>
      <c r="P160" s="84">
        <v>1</v>
      </c>
      <c r="Q160" s="84">
        <v>1</v>
      </c>
      <c r="R160" s="84">
        <v>3</v>
      </c>
      <c r="S160" s="84">
        <v>1</v>
      </c>
      <c r="T160" s="84">
        <f t="shared" si="75"/>
        <v>6</v>
      </c>
      <c r="U160" s="107" t="str">
        <f t="shared" si="62"/>
        <v>BAJO</v>
      </c>
      <c r="V160" s="109" t="str">
        <f t="shared" si="63"/>
        <v>NO SIGNIFICATIVO</v>
      </c>
      <c r="W160" s="84" t="s">
        <v>129</v>
      </c>
      <c r="X160" s="105" t="s">
        <v>132</v>
      </c>
      <c r="Y160" s="84">
        <v>2</v>
      </c>
      <c r="Z160" s="84">
        <v>1</v>
      </c>
      <c r="AA160" s="84">
        <v>2</v>
      </c>
      <c r="AB160" s="84">
        <v>0</v>
      </c>
      <c r="AC160" s="84">
        <f t="shared" si="74"/>
        <v>5</v>
      </c>
      <c r="AD160" s="86" t="s">
        <v>130</v>
      </c>
      <c r="AE160" s="84" t="s">
        <v>131</v>
      </c>
      <c r="AF160" s="187" t="s">
        <v>141</v>
      </c>
      <c r="AG160" s="187"/>
      <c r="AH160" s="19"/>
    </row>
    <row r="161" spans="1:34" ht="90" customHeight="1" x14ac:dyDescent="0.25">
      <c r="A161" s="19"/>
      <c r="B161" s="86">
        <v>152</v>
      </c>
      <c r="C161" s="71" t="s">
        <v>98</v>
      </c>
      <c r="D161" s="74" t="s">
        <v>190</v>
      </c>
      <c r="E161" s="74" t="s">
        <v>169</v>
      </c>
      <c r="F161" s="91" t="s">
        <v>7</v>
      </c>
      <c r="G161" s="91" t="s">
        <v>83</v>
      </c>
      <c r="H161" s="86">
        <v>22</v>
      </c>
      <c r="I161" s="67" t="s">
        <v>125</v>
      </c>
      <c r="J161" s="66" t="str">
        <f>VLOOKUP(H161,'AA-IA'!$C$7:$G$29,3,FALSE)</f>
        <v>• Contaminación al aire
• Contaminación al agua
• Contaminación al suelo
• Afectación a la Fauna
• Afectación a la población</v>
      </c>
      <c r="K161" s="91" t="s">
        <v>45</v>
      </c>
      <c r="L161" s="66" t="str">
        <f>VLOOKUP(H161,'AA-IA'!$C$7:$G$29,4,FALSE)</f>
        <v>D.S. N° 014-2017- MINAM Reglamento de la Ley de Gestión Integral de Residuos Sólidos</v>
      </c>
      <c r="M161" s="109" t="str">
        <f>VLOOKUP(H161,'AA-IA'!$C$7:$G$29,5,FALSE)</f>
        <v>SALIDA</v>
      </c>
      <c r="N161" s="84" t="s">
        <v>38</v>
      </c>
      <c r="O161" s="84" t="s">
        <v>148</v>
      </c>
      <c r="P161" s="84">
        <v>1</v>
      </c>
      <c r="Q161" s="84">
        <v>2</v>
      </c>
      <c r="R161" s="84">
        <v>3</v>
      </c>
      <c r="S161" s="84">
        <v>1</v>
      </c>
      <c r="T161" s="84">
        <f t="shared" si="75"/>
        <v>7</v>
      </c>
      <c r="U161" s="107" t="str">
        <f t="shared" si="62"/>
        <v>MEDIO</v>
      </c>
      <c r="V161" s="109" t="str">
        <f t="shared" si="63"/>
        <v>NO SIGNIFICATIVO</v>
      </c>
      <c r="W161" s="84" t="s">
        <v>129</v>
      </c>
      <c r="X161" s="105" t="s">
        <v>132</v>
      </c>
      <c r="Y161" s="84">
        <v>1</v>
      </c>
      <c r="Z161" s="84">
        <v>1</v>
      </c>
      <c r="AA161" s="84">
        <v>2</v>
      </c>
      <c r="AB161" s="84">
        <v>0</v>
      </c>
      <c r="AC161" s="84">
        <f t="shared" si="74"/>
        <v>4</v>
      </c>
      <c r="AD161" s="86" t="s">
        <v>130</v>
      </c>
      <c r="AE161" s="84" t="s">
        <v>131</v>
      </c>
      <c r="AF161" s="187" t="s">
        <v>141</v>
      </c>
      <c r="AG161" s="187"/>
      <c r="AH161" s="19"/>
    </row>
    <row r="162" spans="1:34" ht="90" customHeight="1" x14ac:dyDescent="0.25">
      <c r="A162" s="19"/>
      <c r="B162" s="86">
        <v>153</v>
      </c>
      <c r="C162" s="71" t="s">
        <v>158</v>
      </c>
      <c r="D162" s="86" t="s">
        <v>159</v>
      </c>
      <c r="E162" s="86" t="s">
        <v>160</v>
      </c>
      <c r="F162" s="144" t="s">
        <v>161</v>
      </c>
      <c r="G162" s="144"/>
      <c r="H162" s="144"/>
      <c r="I162" s="144"/>
      <c r="J162" s="144"/>
      <c r="K162" s="144"/>
      <c r="L162" s="144"/>
      <c r="M162" s="144"/>
      <c r="N162" s="144"/>
      <c r="O162" s="144"/>
      <c r="P162" s="144"/>
      <c r="Q162" s="144"/>
      <c r="R162" s="144"/>
      <c r="S162" s="144"/>
      <c r="T162" s="144"/>
      <c r="U162" s="144"/>
      <c r="V162" s="144"/>
      <c r="W162" s="144"/>
      <c r="X162" s="144"/>
      <c r="Y162" s="144"/>
      <c r="Z162" s="144"/>
      <c r="AA162" s="144"/>
      <c r="AB162" s="144"/>
      <c r="AC162" s="144"/>
      <c r="AD162" s="144"/>
      <c r="AE162" s="144"/>
      <c r="AF162" s="144"/>
      <c r="AG162" s="144"/>
      <c r="AH162" s="19"/>
    </row>
    <row r="163" spans="1:34" ht="90" customHeight="1" x14ac:dyDescent="0.25">
      <c r="A163" s="19"/>
      <c r="B163" s="86">
        <v>154</v>
      </c>
      <c r="C163" s="71" t="s">
        <v>158</v>
      </c>
      <c r="D163" s="74" t="s">
        <v>170</v>
      </c>
      <c r="E163" s="74" t="s">
        <v>171</v>
      </c>
      <c r="F163" s="188" t="s">
        <v>163</v>
      </c>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9"/>
    </row>
    <row r="164" spans="1:34" ht="90" customHeight="1" x14ac:dyDescent="0.25">
      <c r="A164" s="19"/>
      <c r="B164" s="82">
        <v>155</v>
      </c>
      <c r="C164" s="71" t="s">
        <v>158</v>
      </c>
      <c r="D164" s="86" t="s">
        <v>181</v>
      </c>
      <c r="E164" s="86" t="s">
        <v>181</v>
      </c>
      <c r="F164" s="144" t="s">
        <v>162</v>
      </c>
      <c r="G164" s="144"/>
      <c r="H164" s="144"/>
      <c r="I164" s="144"/>
      <c r="J164" s="144"/>
      <c r="K164" s="144"/>
      <c r="L164" s="144"/>
      <c r="M164" s="144"/>
      <c r="N164" s="144"/>
      <c r="O164" s="144"/>
      <c r="P164" s="144"/>
      <c r="Q164" s="144"/>
      <c r="R164" s="144"/>
      <c r="S164" s="144"/>
      <c r="T164" s="144"/>
      <c r="U164" s="144"/>
      <c r="V164" s="144"/>
      <c r="W164" s="144"/>
      <c r="X164" s="144"/>
      <c r="Y164" s="144"/>
      <c r="Z164" s="144"/>
      <c r="AA164" s="144"/>
      <c r="AB164" s="144"/>
      <c r="AC164" s="144"/>
      <c r="AD164" s="144"/>
      <c r="AE164" s="144"/>
      <c r="AF164" s="144"/>
      <c r="AG164" s="144"/>
      <c r="AH164" s="19"/>
    </row>
    <row r="165" spans="1:34" ht="90" customHeight="1" x14ac:dyDescent="0.25">
      <c r="A165" s="19"/>
      <c r="B165" s="86">
        <v>156</v>
      </c>
      <c r="C165" s="71" t="s">
        <v>105</v>
      </c>
      <c r="D165" s="91" t="s">
        <v>182</v>
      </c>
      <c r="E165" s="91" t="s">
        <v>104</v>
      </c>
      <c r="F165" s="91" t="s">
        <v>7</v>
      </c>
      <c r="G165" s="91" t="s">
        <v>5</v>
      </c>
      <c r="H165" s="86">
        <v>4</v>
      </c>
      <c r="I165" s="66" t="str">
        <f>VLOOKUP(H165,'AA-IA'!$C$7:$G$29,2,FALSE)</f>
        <v>Consumo de equipo de protección personal.</v>
      </c>
      <c r="J165" s="66" t="str">
        <f>VLOOKUP(H165,'AA-IA'!$C$7:$G$29,3,FALSE)</f>
        <v>• Agotamiento de RRNN</v>
      </c>
      <c r="K165" s="91" t="s">
        <v>45</v>
      </c>
      <c r="L165" s="66" t="str">
        <f>VLOOKUP(H165,'AA-IA'!$C$7:$G$29,4,FALSE)</f>
        <v>----</v>
      </c>
      <c r="M165" s="91" t="str">
        <f>VLOOKUP(H165,'AA-IA'!$C$7:$G$29,5,FALSE)</f>
        <v>ENTRADA</v>
      </c>
      <c r="N165" s="91" t="s">
        <v>37</v>
      </c>
      <c r="O165" s="91" t="s">
        <v>41</v>
      </c>
      <c r="P165" s="84">
        <v>2</v>
      </c>
      <c r="Q165" s="84">
        <v>1</v>
      </c>
      <c r="R165" s="84">
        <v>0</v>
      </c>
      <c r="S165" s="84">
        <v>0</v>
      </c>
      <c r="T165" s="68">
        <f t="shared" ref="T165" si="76">SUM(P165:S165)</f>
        <v>3</v>
      </c>
      <c r="U165" s="86" t="str">
        <f t="shared" ref="U165:U173" si="77">IF(AND(T165&gt;=0,T165&lt;=6),"BAJO",IF(AND(T165&gt;=7,T165&lt;9),"MEDIO",IF(T165&gt;=9,"ALTO","")))</f>
        <v>BAJO</v>
      </c>
      <c r="V165" s="91" t="str">
        <f t="shared" ref="V165:V173" si="78">IF(T165&lt;=8,"NO SIGNIFICATIVO", "SIGNIFICATIVO")</f>
        <v>NO SIGNIFICATIVO</v>
      </c>
      <c r="W165" s="91" t="s">
        <v>145</v>
      </c>
      <c r="X165" s="109" t="s">
        <v>86</v>
      </c>
      <c r="Y165" s="84">
        <v>2</v>
      </c>
      <c r="Z165" s="84">
        <v>0</v>
      </c>
      <c r="AA165" s="84">
        <v>0</v>
      </c>
      <c r="AB165" s="84">
        <v>0</v>
      </c>
      <c r="AC165" s="84">
        <f t="shared" ref="AC165" si="79">SUM(Y165:AB165)</f>
        <v>2</v>
      </c>
      <c r="AD165" s="86" t="str">
        <f t="shared" ref="AD165:AD173" si="80">IF(AND(AC165&gt;=0,AC165&lt;=6),"BAJO",IF(AND(AC165&gt;=7,AC165&lt;=9),"MEDIO",IF(AC165&gt;=9,"ALTO","")))</f>
        <v>BAJO</v>
      </c>
      <c r="AE165" s="91" t="str">
        <f t="shared" ref="AE165:AE173" si="81">IF(AC165&lt;=8,"NO SIGNIFICATIVO", "SIGNIFICATIVO")</f>
        <v>NO SIGNIFICATIVO</v>
      </c>
      <c r="AF165" s="187" t="s">
        <v>141</v>
      </c>
      <c r="AG165" s="187"/>
      <c r="AH165" s="19"/>
    </row>
    <row r="166" spans="1:34" ht="90" customHeight="1" x14ac:dyDescent="0.25">
      <c r="A166" s="19"/>
      <c r="B166" s="86">
        <v>157</v>
      </c>
      <c r="C166" s="71" t="s">
        <v>105</v>
      </c>
      <c r="D166" s="91" t="s">
        <v>182</v>
      </c>
      <c r="E166" s="91" t="s">
        <v>104</v>
      </c>
      <c r="F166" s="91" t="s">
        <v>7</v>
      </c>
      <c r="G166" s="91" t="s">
        <v>5</v>
      </c>
      <c r="H166" s="86">
        <v>5</v>
      </c>
      <c r="I166" s="67" t="s">
        <v>108</v>
      </c>
      <c r="J166" s="66" t="s">
        <v>26</v>
      </c>
      <c r="K166" s="91" t="s">
        <v>45</v>
      </c>
      <c r="L166" s="66" t="str">
        <f>VLOOKUP(H166,'AA-IA'!$C$7:$G$29,4,FALSE)</f>
        <v>D.S. N° 032-2002-EM, Aprueban "Glosario, Siglas y Abreviaturas del Subsector Hidrocarburos"</v>
      </c>
      <c r="M166" s="109" t="str">
        <f>VLOOKUP(H166,'AA-IA'!$C$7:$G$29,5,FALSE)</f>
        <v>ENTRADA</v>
      </c>
      <c r="N166" s="84" t="s">
        <v>37</v>
      </c>
      <c r="O166" s="84" t="s">
        <v>135</v>
      </c>
      <c r="P166" s="84">
        <v>3</v>
      </c>
      <c r="Q166" s="84">
        <v>1</v>
      </c>
      <c r="R166" s="84">
        <v>0</v>
      </c>
      <c r="S166" s="84">
        <v>1</v>
      </c>
      <c r="T166" s="84">
        <f>SUM(P166:S166)</f>
        <v>5</v>
      </c>
      <c r="U166" s="107" t="str">
        <f t="shared" si="77"/>
        <v>BAJO</v>
      </c>
      <c r="V166" s="109" t="str">
        <f t="shared" si="78"/>
        <v>NO SIGNIFICATIVO</v>
      </c>
      <c r="W166" s="84" t="s">
        <v>231</v>
      </c>
      <c r="X166" s="105" t="s">
        <v>227</v>
      </c>
      <c r="Y166" s="84">
        <v>3</v>
      </c>
      <c r="Z166" s="84">
        <v>0</v>
      </c>
      <c r="AA166" s="84">
        <v>0</v>
      </c>
      <c r="AB166" s="84">
        <v>0</v>
      </c>
      <c r="AC166" s="84">
        <f>SUM(Y166:AB166)</f>
        <v>3</v>
      </c>
      <c r="AD166" s="107" t="str">
        <f t="shared" si="80"/>
        <v>BAJO</v>
      </c>
      <c r="AE166" s="109" t="str">
        <f t="shared" si="81"/>
        <v>NO SIGNIFICATIVO</v>
      </c>
      <c r="AF166" s="187" t="s">
        <v>141</v>
      </c>
      <c r="AG166" s="187"/>
      <c r="AH166" s="19"/>
    </row>
    <row r="167" spans="1:34" ht="90" customHeight="1" x14ac:dyDescent="0.25">
      <c r="A167" s="19"/>
      <c r="B167" s="86">
        <v>158</v>
      </c>
      <c r="C167" s="71" t="s">
        <v>105</v>
      </c>
      <c r="D167" s="91" t="s">
        <v>182</v>
      </c>
      <c r="E167" s="91" t="s">
        <v>104</v>
      </c>
      <c r="F167" s="91" t="s">
        <v>7</v>
      </c>
      <c r="G167" s="91" t="s">
        <v>5</v>
      </c>
      <c r="H167" s="86">
        <v>9</v>
      </c>
      <c r="I167" s="67" t="s">
        <v>115</v>
      </c>
      <c r="J167" s="66" t="s">
        <v>142</v>
      </c>
      <c r="K167" s="91" t="s">
        <v>45</v>
      </c>
      <c r="L167" s="66" t="str">
        <f>VLOOKUP(H167,'AA-IA'!$C$7:$G$29,4,FALSE)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67" s="109" t="str">
        <f>VLOOKUP(H167,'AA-IA'!$C$7:$G$29,5,FALSE)</f>
        <v>SALIDA</v>
      </c>
      <c r="N167" s="84" t="s">
        <v>37</v>
      </c>
      <c r="O167" s="84" t="s">
        <v>135</v>
      </c>
      <c r="P167" s="84">
        <v>3</v>
      </c>
      <c r="Q167" s="84">
        <v>1</v>
      </c>
      <c r="R167" s="84">
        <v>1</v>
      </c>
      <c r="S167" s="84">
        <v>1</v>
      </c>
      <c r="T167" s="84">
        <f>SUM(P167:S167)</f>
        <v>6</v>
      </c>
      <c r="U167" s="107" t="str">
        <f t="shared" si="77"/>
        <v>BAJO</v>
      </c>
      <c r="V167" s="109" t="str">
        <f t="shared" si="78"/>
        <v>NO SIGNIFICATIVO</v>
      </c>
      <c r="W167" s="84" t="s">
        <v>232</v>
      </c>
      <c r="X167" s="105" t="s">
        <v>226</v>
      </c>
      <c r="Y167" s="84">
        <v>3</v>
      </c>
      <c r="Z167" s="84">
        <v>0</v>
      </c>
      <c r="AA167" s="84">
        <v>0</v>
      </c>
      <c r="AB167" s="84">
        <v>0</v>
      </c>
      <c r="AC167" s="84">
        <f>SUM(Y167:AB167)</f>
        <v>3</v>
      </c>
      <c r="AD167" s="107" t="str">
        <f t="shared" si="80"/>
        <v>BAJO</v>
      </c>
      <c r="AE167" s="109" t="str">
        <f t="shared" si="81"/>
        <v>NO SIGNIFICATIVO</v>
      </c>
      <c r="AF167" s="187" t="s">
        <v>141</v>
      </c>
      <c r="AG167" s="187"/>
      <c r="AH167" s="19"/>
    </row>
    <row r="168" spans="1:34" ht="90" customHeight="1" x14ac:dyDescent="0.25">
      <c r="A168" s="19"/>
      <c r="B168" s="86">
        <v>159</v>
      </c>
      <c r="C168" s="71" t="s">
        <v>105</v>
      </c>
      <c r="D168" s="91" t="s">
        <v>182</v>
      </c>
      <c r="E168" s="91" t="s">
        <v>104</v>
      </c>
      <c r="F168" s="91" t="s">
        <v>7</v>
      </c>
      <c r="G168" s="91" t="s">
        <v>5</v>
      </c>
      <c r="H168" s="86">
        <v>11</v>
      </c>
      <c r="I168" s="67" t="s">
        <v>126</v>
      </c>
      <c r="J168" s="66" t="s">
        <v>144</v>
      </c>
      <c r="K168" s="91" t="s">
        <v>45</v>
      </c>
      <c r="L168" s="66" t="str">
        <f>VLOOKUP(H168,'AA-IA'!$C$7:$G$29,4,FALSE)</f>
        <v>D.S. N° 003-2008-MINAM, Aprueban los Estandares Nacionales de Calidad Ambiental para Aire</v>
      </c>
      <c r="M168" s="109" t="str">
        <f>VLOOKUP(H168,'AA-IA'!$C$7:$G$29,5,FALSE)</f>
        <v>SALIDA</v>
      </c>
      <c r="N168" s="84" t="s">
        <v>37</v>
      </c>
      <c r="O168" s="84" t="s">
        <v>135</v>
      </c>
      <c r="P168" s="84">
        <v>3</v>
      </c>
      <c r="Q168" s="84">
        <v>1</v>
      </c>
      <c r="R168" s="84">
        <v>1</v>
      </c>
      <c r="S168" s="84">
        <v>1</v>
      </c>
      <c r="T168" s="84">
        <f t="shared" ref="T168:T173" si="82">SUM(P168:S168)</f>
        <v>6</v>
      </c>
      <c r="U168" s="107" t="str">
        <f t="shared" si="77"/>
        <v>BAJO</v>
      </c>
      <c r="V168" s="109" t="str">
        <f t="shared" si="78"/>
        <v>NO SIGNIFICATIVO</v>
      </c>
      <c r="W168" s="84" t="s">
        <v>231</v>
      </c>
      <c r="X168" s="105" t="s">
        <v>227</v>
      </c>
      <c r="Y168" s="84">
        <v>3</v>
      </c>
      <c r="Z168" s="84">
        <v>0</v>
      </c>
      <c r="AA168" s="84">
        <v>0</v>
      </c>
      <c r="AB168" s="84">
        <v>0</v>
      </c>
      <c r="AC168" s="84">
        <f t="shared" ref="AC168:AC173" si="83">SUM(Y168:AB168)</f>
        <v>3</v>
      </c>
      <c r="AD168" s="107" t="str">
        <f t="shared" si="80"/>
        <v>BAJO</v>
      </c>
      <c r="AE168" s="109" t="str">
        <f t="shared" si="81"/>
        <v>NO SIGNIFICATIVO</v>
      </c>
      <c r="AF168" s="187" t="s">
        <v>141</v>
      </c>
      <c r="AG168" s="187"/>
      <c r="AH168" s="19"/>
    </row>
    <row r="169" spans="1:34" ht="90" customHeight="1" x14ac:dyDescent="0.25">
      <c r="A169" s="19"/>
      <c r="B169" s="82">
        <v>160</v>
      </c>
      <c r="C169" s="71" t="s">
        <v>105</v>
      </c>
      <c r="D169" s="91" t="s">
        <v>182</v>
      </c>
      <c r="E169" s="91" t="s">
        <v>104</v>
      </c>
      <c r="F169" s="91" t="s">
        <v>7</v>
      </c>
      <c r="G169" s="91" t="s">
        <v>5</v>
      </c>
      <c r="H169" s="86">
        <v>14</v>
      </c>
      <c r="I169" s="67" t="s">
        <v>118</v>
      </c>
      <c r="J169" s="66" t="s">
        <v>144</v>
      </c>
      <c r="K169" s="91" t="s">
        <v>45</v>
      </c>
      <c r="L169" s="66" t="str">
        <f>VLOOKUP(H169,'AA-IA'!$C$7:$G$29,4,FALSE)</f>
        <v>D.S. Nº 085-2003-PCM, Aprueban el reglamento de estándares nacionales de calidad ambiental para ruido</v>
      </c>
      <c r="M169" s="109" t="str">
        <f>VLOOKUP(H169,'AA-IA'!$C$7:$G$29,5,FALSE)</f>
        <v>SALIDA</v>
      </c>
      <c r="N169" s="84" t="s">
        <v>37</v>
      </c>
      <c r="O169" s="84" t="s">
        <v>135</v>
      </c>
      <c r="P169" s="84">
        <v>3</v>
      </c>
      <c r="Q169" s="84">
        <v>1</v>
      </c>
      <c r="R169" s="84">
        <v>1</v>
      </c>
      <c r="S169" s="84">
        <v>1</v>
      </c>
      <c r="T169" s="84">
        <f t="shared" si="82"/>
        <v>6</v>
      </c>
      <c r="U169" s="107" t="str">
        <f t="shared" si="77"/>
        <v>BAJO</v>
      </c>
      <c r="V169" s="109" t="str">
        <f t="shared" si="78"/>
        <v>NO SIGNIFICATIVO</v>
      </c>
      <c r="W169" s="84" t="s">
        <v>231</v>
      </c>
      <c r="X169" s="105" t="s">
        <v>227</v>
      </c>
      <c r="Y169" s="84">
        <v>3</v>
      </c>
      <c r="Z169" s="84">
        <v>0</v>
      </c>
      <c r="AA169" s="84">
        <v>0</v>
      </c>
      <c r="AB169" s="84">
        <v>0</v>
      </c>
      <c r="AC169" s="84">
        <f t="shared" si="83"/>
        <v>3</v>
      </c>
      <c r="AD169" s="107" t="str">
        <f t="shared" si="80"/>
        <v>BAJO</v>
      </c>
      <c r="AE169" s="109" t="str">
        <f t="shared" si="81"/>
        <v>NO SIGNIFICATIVO</v>
      </c>
      <c r="AF169" s="187" t="s">
        <v>141</v>
      </c>
      <c r="AG169" s="187"/>
      <c r="AH169" s="19"/>
    </row>
    <row r="170" spans="1:34" ht="90" customHeight="1" x14ac:dyDescent="0.25">
      <c r="A170" s="19"/>
      <c r="B170" s="86">
        <v>161</v>
      </c>
      <c r="C170" s="71" t="s">
        <v>105</v>
      </c>
      <c r="D170" s="91" t="s">
        <v>182</v>
      </c>
      <c r="E170" s="91" t="s">
        <v>104</v>
      </c>
      <c r="F170" s="91" t="s">
        <v>7</v>
      </c>
      <c r="G170" s="91" t="s">
        <v>5</v>
      </c>
      <c r="H170" s="86">
        <v>15</v>
      </c>
      <c r="I170" s="67" t="s">
        <v>119</v>
      </c>
      <c r="J170" s="66" t="s">
        <v>143</v>
      </c>
      <c r="K170" s="91" t="s">
        <v>45</v>
      </c>
      <c r="L170" s="66" t="str">
        <f>VLOOKUP(H170,'AA-IA'!$C$7:$G$29,4,FALSE)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70" s="109" t="str">
        <f>VLOOKUP(H170,'AA-IA'!$C$7:$G$29,5,FALSE)</f>
        <v>SALIDA</v>
      </c>
      <c r="N170" s="84" t="s">
        <v>37</v>
      </c>
      <c r="O170" s="84" t="s">
        <v>135</v>
      </c>
      <c r="P170" s="84">
        <v>2</v>
      </c>
      <c r="Q170" s="84">
        <v>1</v>
      </c>
      <c r="R170" s="84">
        <v>1</v>
      </c>
      <c r="S170" s="84">
        <v>1</v>
      </c>
      <c r="T170" s="84">
        <f t="shared" si="82"/>
        <v>5</v>
      </c>
      <c r="U170" s="107" t="str">
        <f t="shared" si="77"/>
        <v>BAJO</v>
      </c>
      <c r="V170" s="109" t="str">
        <f t="shared" si="78"/>
        <v>NO SIGNIFICATIVO</v>
      </c>
      <c r="W170" s="84" t="s">
        <v>233</v>
      </c>
      <c r="X170" s="105" t="s">
        <v>226</v>
      </c>
      <c r="Y170" s="84">
        <v>2</v>
      </c>
      <c r="Z170" s="84">
        <v>1</v>
      </c>
      <c r="AA170" s="84">
        <v>0</v>
      </c>
      <c r="AB170" s="84">
        <v>0</v>
      </c>
      <c r="AC170" s="84">
        <f t="shared" si="83"/>
        <v>3</v>
      </c>
      <c r="AD170" s="107" t="str">
        <f t="shared" si="80"/>
        <v>BAJO</v>
      </c>
      <c r="AE170" s="109" t="str">
        <f t="shared" si="81"/>
        <v>NO SIGNIFICATIVO</v>
      </c>
      <c r="AF170" s="187" t="s">
        <v>141</v>
      </c>
      <c r="AG170" s="187"/>
      <c r="AH170" s="19"/>
    </row>
    <row r="171" spans="1:34" ht="90" customHeight="1" x14ac:dyDescent="0.25">
      <c r="A171" s="19"/>
      <c r="B171" s="86">
        <v>162</v>
      </c>
      <c r="C171" s="71" t="s">
        <v>105</v>
      </c>
      <c r="D171" s="91" t="s">
        <v>182</v>
      </c>
      <c r="E171" s="91" t="s">
        <v>104</v>
      </c>
      <c r="F171" s="91" t="s">
        <v>7</v>
      </c>
      <c r="G171" s="91" t="s">
        <v>5</v>
      </c>
      <c r="H171" s="86">
        <v>16</v>
      </c>
      <c r="I171" s="67" t="s">
        <v>120</v>
      </c>
      <c r="J171" s="66" t="s">
        <v>143</v>
      </c>
      <c r="K171" s="91" t="s">
        <v>45</v>
      </c>
      <c r="L171" s="66" t="str">
        <f>VLOOKUP(H171,'AA-IA'!$C$7:$G$29,4,FALSE)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71" s="109" t="str">
        <f>VLOOKUP(H171,'AA-IA'!$C$7:$G$29,5,FALSE)</f>
        <v>SALIDA</v>
      </c>
      <c r="N171" s="84" t="s">
        <v>37</v>
      </c>
      <c r="O171" s="84" t="s">
        <v>135</v>
      </c>
      <c r="P171" s="84">
        <v>1</v>
      </c>
      <c r="Q171" s="84">
        <v>1</v>
      </c>
      <c r="R171" s="84">
        <v>2</v>
      </c>
      <c r="S171" s="84">
        <v>1</v>
      </c>
      <c r="T171" s="84">
        <f t="shared" si="82"/>
        <v>5</v>
      </c>
      <c r="U171" s="107" t="str">
        <f t="shared" si="77"/>
        <v>BAJO</v>
      </c>
      <c r="V171" s="109" t="str">
        <f t="shared" si="78"/>
        <v>NO SIGNIFICATIVO</v>
      </c>
      <c r="W171" s="84" t="s">
        <v>234</v>
      </c>
      <c r="X171" s="105" t="s">
        <v>226</v>
      </c>
      <c r="Y171" s="84">
        <v>1</v>
      </c>
      <c r="Z171" s="84">
        <v>0</v>
      </c>
      <c r="AA171" s="84">
        <v>1</v>
      </c>
      <c r="AB171" s="84">
        <v>0</v>
      </c>
      <c r="AC171" s="84">
        <f t="shared" si="83"/>
        <v>2</v>
      </c>
      <c r="AD171" s="107" t="str">
        <f t="shared" si="80"/>
        <v>BAJO</v>
      </c>
      <c r="AE171" s="109" t="str">
        <f t="shared" si="81"/>
        <v>NO SIGNIFICATIVO</v>
      </c>
      <c r="AF171" s="187" t="s">
        <v>141</v>
      </c>
      <c r="AG171" s="187"/>
      <c r="AH171" s="19"/>
    </row>
    <row r="172" spans="1:34" ht="90" customHeight="1" x14ac:dyDescent="0.25">
      <c r="A172" s="19"/>
      <c r="B172" s="86">
        <v>163</v>
      </c>
      <c r="C172" s="71" t="s">
        <v>105</v>
      </c>
      <c r="D172" s="91" t="s">
        <v>182</v>
      </c>
      <c r="E172" s="91" t="s">
        <v>104</v>
      </c>
      <c r="F172" s="91" t="s">
        <v>7</v>
      </c>
      <c r="G172" s="91" t="s">
        <v>5</v>
      </c>
      <c r="H172" s="86">
        <v>19</v>
      </c>
      <c r="I172" s="67" t="s">
        <v>123</v>
      </c>
      <c r="J172" s="66" t="s">
        <v>143</v>
      </c>
      <c r="K172" s="91" t="s">
        <v>45</v>
      </c>
      <c r="L172" s="66" t="str">
        <f>VLOOKUP(H172,'AA-IA'!$C$7:$G$29,4,FALSE)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72" s="109" t="str">
        <f>VLOOKUP(H172,'AA-IA'!$C$7:$G$29,5,FALSE)</f>
        <v>SALIDA</v>
      </c>
      <c r="N172" s="84" t="s">
        <v>38</v>
      </c>
      <c r="O172" s="84" t="s">
        <v>135</v>
      </c>
      <c r="P172" s="84">
        <v>1</v>
      </c>
      <c r="Q172" s="84">
        <v>1</v>
      </c>
      <c r="R172" s="84">
        <v>2</v>
      </c>
      <c r="S172" s="84">
        <v>1</v>
      </c>
      <c r="T172" s="84">
        <f t="shared" si="82"/>
        <v>5</v>
      </c>
      <c r="U172" s="107" t="str">
        <f t="shared" si="77"/>
        <v>BAJO</v>
      </c>
      <c r="V172" s="109" t="str">
        <f t="shared" si="78"/>
        <v>NO SIGNIFICATIVO</v>
      </c>
      <c r="W172" s="84" t="s">
        <v>235</v>
      </c>
      <c r="X172" s="105" t="s">
        <v>226</v>
      </c>
      <c r="Y172" s="84">
        <v>1</v>
      </c>
      <c r="Z172" s="84">
        <v>0</v>
      </c>
      <c r="AA172" s="84">
        <v>1</v>
      </c>
      <c r="AB172" s="84">
        <v>0</v>
      </c>
      <c r="AC172" s="84">
        <f t="shared" si="83"/>
        <v>2</v>
      </c>
      <c r="AD172" s="107" t="str">
        <f t="shared" si="80"/>
        <v>BAJO</v>
      </c>
      <c r="AE172" s="109" t="str">
        <f t="shared" si="81"/>
        <v>NO SIGNIFICATIVO</v>
      </c>
      <c r="AF172" s="187" t="s">
        <v>141</v>
      </c>
      <c r="AG172" s="187"/>
      <c r="AH172" s="19"/>
    </row>
    <row r="173" spans="1:34" ht="90" customHeight="1" x14ac:dyDescent="0.25">
      <c r="A173" s="19"/>
      <c r="B173" s="86">
        <v>164</v>
      </c>
      <c r="C173" s="71" t="s">
        <v>105</v>
      </c>
      <c r="D173" s="91" t="s">
        <v>182</v>
      </c>
      <c r="E173" s="91" t="s">
        <v>104</v>
      </c>
      <c r="F173" s="91" t="s">
        <v>7</v>
      </c>
      <c r="G173" s="91" t="s">
        <v>5</v>
      </c>
      <c r="H173" s="86">
        <v>22</v>
      </c>
      <c r="I173" s="67" t="s">
        <v>125</v>
      </c>
      <c r="J173" s="66" t="s">
        <v>144</v>
      </c>
      <c r="K173" s="91" t="s">
        <v>45</v>
      </c>
      <c r="L173" s="66" t="str">
        <f>VLOOKUP(H173,'AA-IA'!$C$7:$G$29,4,FALSE)</f>
        <v>D.S. N° 014-2017- MINAM Reglamento de la Ley de Gestión Integral de Residuos Sólidos</v>
      </c>
      <c r="M173" s="109" t="str">
        <f>VLOOKUP(H173,'AA-IA'!$C$7:$G$29,5,FALSE)</f>
        <v>SALIDA</v>
      </c>
      <c r="N173" s="84" t="s">
        <v>38</v>
      </c>
      <c r="O173" s="84" t="s">
        <v>135</v>
      </c>
      <c r="P173" s="84">
        <v>1</v>
      </c>
      <c r="Q173" s="84">
        <v>2</v>
      </c>
      <c r="R173" s="84">
        <v>3</v>
      </c>
      <c r="S173" s="84">
        <v>1</v>
      </c>
      <c r="T173" s="84">
        <f t="shared" si="82"/>
        <v>7</v>
      </c>
      <c r="U173" s="107" t="str">
        <f t="shared" si="77"/>
        <v>MEDIO</v>
      </c>
      <c r="V173" s="109" t="str">
        <f t="shared" si="78"/>
        <v>NO SIGNIFICATIVO</v>
      </c>
      <c r="W173" s="84" t="s">
        <v>236</v>
      </c>
      <c r="X173" s="105" t="s">
        <v>227</v>
      </c>
      <c r="Y173" s="84">
        <v>1</v>
      </c>
      <c r="Z173" s="84">
        <v>1</v>
      </c>
      <c r="AA173" s="84">
        <v>2</v>
      </c>
      <c r="AB173" s="84">
        <v>0</v>
      </c>
      <c r="AC173" s="84">
        <f t="shared" si="83"/>
        <v>4</v>
      </c>
      <c r="AD173" s="107" t="str">
        <f t="shared" si="80"/>
        <v>BAJO</v>
      </c>
      <c r="AE173" s="109" t="str">
        <f t="shared" si="81"/>
        <v>NO SIGNIFICATIVO</v>
      </c>
      <c r="AF173" s="187" t="s">
        <v>141</v>
      </c>
      <c r="AG173" s="187"/>
      <c r="AH173" s="19"/>
    </row>
    <row r="174" spans="1:34" ht="90" customHeight="1" x14ac:dyDescent="0.25">
      <c r="A174" s="19"/>
      <c r="B174" s="82">
        <v>165</v>
      </c>
      <c r="C174" s="71" t="s">
        <v>105</v>
      </c>
      <c r="D174" s="91" t="s">
        <v>101</v>
      </c>
      <c r="E174" s="91" t="s">
        <v>155</v>
      </c>
      <c r="F174" s="91" t="s">
        <v>7</v>
      </c>
      <c r="G174" s="91" t="s">
        <v>5</v>
      </c>
      <c r="H174" s="144" t="s">
        <v>166</v>
      </c>
      <c r="I174" s="144"/>
      <c r="J174" s="144"/>
      <c r="K174" s="144"/>
      <c r="L174" s="144"/>
      <c r="M174" s="144"/>
      <c r="N174" s="144"/>
      <c r="O174" s="144"/>
      <c r="P174" s="144"/>
      <c r="Q174" s="144"/>
      <c r="R174" s="144"/>
      <c r="S174" s="144"/>
      <c r="T174" s="144"/>
      <c r="U174" s="144"/>
      <c r="V174" s="144"/>
      <c r="W174" s="144"/>
      <c r="X174" s="144"/>
      <c r="Y174" s="144"/>
      <c r="Z174" s="144"/>
      <c r="AA174" s="144"/>
      <c r="AB174" s="144"/>
      <c r="AC174" s="144"/>
      <c r="AD174" s="144"/>
      <c r="AE174" s="144"/>
      <c r="AF174" s="144"/>
      <c r="AG174" s="144"/>
      <c r="AH174" s="19"/>
    </row>
    <row r="175" spans="1:34" ht="80.25" customHeight="1" x14ac:dyDescent="0.25">
      <c r="A175" s="19"/>
      <c r="B175" s="86">
        <v>166</v>
      </c>
      <c r="C175" s="71" t="s">
        <v>106</v>
      </c>
      <c r="D175" s="74" t="s">
        <v>183</v>
      </c>
      <c r="E175" s="74" t="s">
        <v>191</v>
      </c>
      <c r="F175" s="86" t="s">
        <v>7</v>
      </c>
      <c r="G175" s="86" t="s">
        <v>5</v>
      </c>
      <c r="H175" s="86">
        <v>3</v>
      </c>
      <c r="I175" s="66" t="str">
        <f>VLOOKUP(H175,'AA-IA'!$C$7:$G$29,2,FALSE)</f>
        <v>Consumo de energía eléctrica.</v>
      </c>
      <c r="J175" s="66" t="str">
        <f>VLOOKUP(H175,'AA-IA'!$C$7:$G$29,3,FALSE)</f>
        <v>• Agotamiento de RRNN</v>
      </c>
      <c r="K175" s="91" t="s">
        <v>45</v>
      </c>
      <c r="L175" s="66" t="str">
        <f>VLOOKUP(H175,'AA-IA'!$C$7:$G$29,4,FALSE)</f>
        <v>Ley N° 27345, Ley de Promoción del Uso Eficiente de la Energía</v>
      </c>
      <c r="M175" s="91" t="str">
        <f>VLOOKUP(H175,'AA-IA'!$C$7:$G$29,5,FALSE)</f>
        <v>ENTRADA</v>
      </c>
      <c r="N175" s="91" t="s">
        <v>37</v>
      </c>
      <c r="O175" s="91" t="s">
        <v>41</v>
      </c>
      <c r="P175" s="84">
        <v>3</v>
      </c>
      <c r="Q175" s="84">
        <v>1</v>
      </c>
      <c r="R175" s="84">
        <v>1</v>
      </c>
      <c r="S175" s="84">
        <v>1</v>
      </c>
      <c r="T175" s="84">
        <f t="shared" ref="T175:T221" si="84">SUM(P175:S175)</f>
        <v>6</v>
      </c>
      <c r="U175" s="86" t="str">
        <f t="shared" ref="U175:U214" si="85">IF(AND(T175&gt;=0,T175&lt;=6),"BAJO",IF(AND(T175&gt;=7,T175&lt;9),"MEDIO",IF(T175&gt;=9,"ALTO","")))</f>
        <v>BAJO</v>
      </c>
      <c r="V175" s="91" t="str">
        <f t="shared" ref="V175:V214" si="86">IF(T175&lt;=8,"NO SIGNIFICATIVO", "SIGNIFICATIVO")</f>
        <v>NO SIGNIFICATIVO</v>
      </c>
      <c r="W175" s="66" t="s">
        <v>243</v>
      </c>
      <c r="X175" s="109" t="s">
        <v>228</v>
      </c>
      <c r="Y175" s="84">
        <v>3</v>
      </c>
      <c r="Z175" s="84">
        <v>1</v>
      </c>
      <c r="AA175" s="84">
        <v>1</v>
      </c>
      <c r="AB175" s="84">
        <v>1</v>
      </c>
      <c r="AC175" s="84">
        <f t="shared" ref="AC175:AC184" si="87">SUM(Y175:AB175)</f>
        <v>6</v>
      </c>
      <c r="AD175" s="86" t="str">
        <f t="shared" ref="AD175:AD214" si="88">IF(AND(AC175&gt;=0,AC175&lt;=6),"BAJO",IF(AND(AC175&gt;=7,AC175&lt;=9),"MEDIO",IF(AC175&gt;=9,"ALTO","")))</f>
        <v>BAJO</v>
      </c>
      <c r="AE175" s="91" t="str">
        <f t="shared" ref="AE175:AE214" si="89">IF(AC175&lt;=8,"NO SIGNIFICATIVO", "SIGNIFICATIVO")</f>
        <v>NO SIGNIFICATIVO</v>
      </c>
      <c r="AF175" s="187" t="s">
        <v>141</v>
      </c>
      <c r="AG175" s="187"/>
      <c r="AH175" s="19"/>
    </row>
    <row r="176" spans="1:34" ht="64.5" customHeight="1" x14ac:dyDescent="0.25">
      <c r="A176" s="19"/>
      <c r="B176" s="86">
        <v>167</v>
      </c>
      <c r="C176" s="71" t="s">
        <v>106</v>
      </c>
      <c r="D176" s="74" t="s">
        <v>183</v>
      </c>
      <c r="E176" s="74" t="s">
        <v>191</v>
      </c>
      <c r="F176" s="86" t="s">
        <v>7</v>
      </c>
      <c r="G176" s="86" t="s">
        <v>5</v>
      </c>
      <c r="H176" s="86">
        <v>4</v>
      </c>
      <c r="I176" s="66" t="str">
        <f>VLOOKUP(H176,'AA-IA'!$C$7:$G$29,2,FALSE)</f>
        <v>Consumo de equipo de protección personal.</v>
      </c>
      <c r="J176" s="66" t="str">
        <f>VLOOKUP(H176,'AA-IA'!$C$7:$G$29,3,FALSE)</f>
        <v>• Agotamiento de RRNN</v>
      </c>
      <c r="K176" s="91" t="s">
        <v>45</v>
      </c>
      <c r="L176" s="66" t="str">
        <f>VLOOKUP(H176,'AA-IA'!$C$7:$G$29,4,FALSE)</f>
        <v>----</v>
      </c>
      <c r="M176" s="109" t="str">
        <f>VLOOKUP(H176,'AA-IA'!$C$7:$G$29,5,FALSE)</f>
        <v>ENTRADA</v>
      </c>
      <c r="N176" s="91" t="s">
        <v>37</v>
      </c>
      <c r="O176" s="91" t="s">
        <v>41</v>
      </c>
      <c r="P176" s="84">
        <v>2</v>
      </c>
      <c r="Q176" s="84">
        <v>1</v>
      </c>
      <c r="R176" s="84">
        <v>0</v>
      </c>
      <c r="S176" s="84">
        <v>0</v>
      </c>
      <c r="T176" s="84">
        <f>SUM(P176:S176)</f>
        <v>3</v>
      </c>
      <c r="U176" s="107" t="str">
        <f t="shared" si="85"/>
        <v>BAJO</v>
      </c>
      <c r="V176" s="109" t="str">
        <f t="shared" si="86"/>
        <v>NO SIGNIFICATIVO</v>
      </c>
      <c r="W176" s="91" t="s">
        <v>146</v>
      </c>
      <c r="X176" s="109" t="s">
        <v>226</v>
      </c>
      <c r="Y176" s="84">
        <v>1</v>
      </c>
      <c r="Z176" s="84">
        <v>1</v>
      </c>
      <c r="AA176" s="84">
        <v>0</v>
      </c>
      <c r="AB176" s="84">
        <v>0</v>
      </c>
      <c r="AC176" s="84">
        <f>SUM(Y176:AB176)</f>
        <v>2</v>
      </c>
      <c r="AD176" s="107" t="str">
        <f t="shared" si="88"/>
        <v>BAJO</v>
      </c>
      <c r="AE176" s="109" t="str">
        <f t="shared" si="89"/>
        <v>NO SIGNIFICATIVO</v>
      </c>
      <c r="AF176" s="187" t="s">
        <v>141</v>
      </c>
      <c r="AG176" s="187"/>
      <c r="AH176" s="19"/>
    </row>
    <row r="177" spans="1:34" ht="64.5" customHeight="1" x14ac:dyDescent="0.25">
      <c r="A177" s="19"/>
      <c r="B177" s="86">
        <v>168</v>
      </c>
      <c r="C177" s="71" t="s">
        <v>106</v>
      </c>
      <c r="D177" s="74" t="s">
        <v>183</v>
      </c>
      <c r="E177" s="74" t="s">
        <v>191</v>
      </c>
      <c r="F177" s="86" t="s">
        <v>7</v>
      </c>
      <c r="G177" s="86" t="s">
        <v>5</v>
      </c>
      <c r="H177" s="86">
        <v>5</v>
      </c>
      <c r="I177" s="67" t="s">
        <v>108</v>
      </c>
      <c r="J177" s="66" t="s">
        <v>26</v>
      </c>
      <c r="K177" s="91" t="s">
        <v>45</v>
      </c>
      <c r="L177" s="66" t="str">
        <f>VLOOKUP(H177,'AA-IA'!$C$7:$G$29,4,FALSE)</f>
        <v>D.S. N° 032-2002-EM, Aprueban "Glosario, Siglas y Abreviaturas del Subsector Hidrocarburos"</v>
      </c>
      <c r="M177" s="109" t="str">
        <f>VLOOKUP(H177,'AA-IA'!$C$7:$G$29,5,FALSE)</f>
        <v>ENTRADA</v>
      </c>
      <c r="N177" s="84" t="s">
        <v>37</v>
      </c>
      <c r="O177" s="84" t="s">
        <v>127</v>
      </c>
      <c r="P177" s="84">
        <v>3</v>
      </c>
      <c r="Q177" s="84">
        <v>1</v>
      </c>
      <c r="R177" s="84">
        <v>0</v>
      </c>
      <c r="S177" s="84">
        <v>1</v>
      </c>
      <c r="T177" s="68">
        <f>SUM(P177:S177)</f>
        <v>5</v>
      </c>
      <c r="U177" s="107" t="str">
        <f t="shared" si="85"/>
        <v>BAJO</v>
      </c>
      <c r="V177" s="109" t="str">
        <f t="shared" si="86"/>
        <v>NO SIGNIFICATIVO</v>
      </c>
      <c r="W177" s="91" t="s">
        <v>128</v>
      </c>
      <c r="X177" s="105" t="s">
        <v>132</v>
      </c>
      <c r="Y177" s="84">
        <v>3</v>
      </c>
      <c r="Z177" s="84">
        <v>0</v>
      </c>
      <c r="AA177" s="84">
        <v>0</v>
      </c>
      <c r="AB177" s="84">
        <v>0</v>
      </c>
      <c r="AC177" s="68">
        <f>SUM(Y177:AB177)</f>
        <v>3</v>
      </c>
      <c r="AD177" s="107" t="str">
        <f t="shared" si="88"/>
        <v>BAJO</v>
      </c>
      <c r="AE177" s="109" t="str">
        <f t="shared" si="89"/>
        <v>NO SIGNIFICATIVO</v>
      </c>
      <c r="AF177" s="187" t="s">
        <v>141</v>
      </c>
      <c r="AG177" s="187"/>
      <c r="AH177" s="19"/>
    </row>
    <row r="178" spans="1:34" ht="90" customHeight="1" x14ac:dyDescent="0.25">
      <c r="A178" s="19"/>
      <c r="B178" s="86">
        <v>169</v>
      </c>
      <c r="C178" s="71" t="s">
        <v>106</v>
      </c>
      <c r="D178" s="74" t="s">
        <v>183</v>
      </c>
      <c r="E178" s="74" t="s">
        <v>191</v>
      </c>
      <c r="F178" s="86" t="s">
        <v>7</v>
      </c>
      <c r="G178" s="86" t="s">
        <v>5</v>
      </c>
      <c r="H178" s="86">
        <v>9</v>
      </c>
      <c r="I178" s="66" t="str">
        <f>VLOOKUP(H178,'AA-IA'!$C$7:$G$29,2,FALSE)</f>
        <v>Generación de agua residual doméstica.</v>
      </c>
      <c r="J178" s="66" t="s">
        <v>139</v>
      </c>
      <c r="K178" s="91" t="s">
        <v>45</v>
      </c>
      <c r="L178" s="66" t="str">
        <f>VLOOKUP(H178,'AA-IA'!$C$7:$G$29,4,FALSE)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78" s="109" t="str">
        <f>VLOOKUP(H178,'AA-IA'!$C$7:$G$29,5,FALSE)</f>
        <v>SALIDA</v>
      </c>
      <c r="N178" s="91" t="s">
        <v>37</v>
      </c>
      <c r="O178" s="91" t="s">
        <v>41</v>
      </c>
      <c r="P178" s="84">
        <v>3</v>
      </c>
      <c r="Q178" s="84">
        <v>1</v>
      </c>
      <c r="R178" s="84">
        <v>1</v>
      </c>
      <c r="S178" s="84">
        <v>1</v>
      </c>
      <c r="T178" s="84">
        <f t="shared" ref="T178:T183" si="90">SUM(P178:S178)</f>
        <v>6</v>
      </c>
      <c r="U178" s="107" t="str">
        <f t="shared" si="85"/>
        <v>BAJO</v>
      </c>
      <c r="V178" s="109" t="str">
        <f t="shared" si="86"/>
        <v>NO SIGNIFICATIVO</v>
      </c>
      <c r="W178" s="84" t="s">
        <v>232</v>
      </c>
      <c r="X178" s="105" t="s">
        <v>226</v>
      </c>
      <c r="Y178" s="84">
        <v>1</v>
      </c>
      <c r="Z178" s="84">
        <v>0</v>
      </c>
      <c r="AA178" s="84">
        <v>2</v>
      </c>
      <c r="AB178" s="84">
        <v>1</v>
      </c>
      <c r="AC178" s="84">
        <f t="shared" ref="AC178:AC183" si="91">SUM(Y178:AB178)</f>
        <v>4</v>
      </c>
      <c r="AD178" s="107" t="str">
        <f t="shared" si="88"/>
        <v>BAJO</v>
      </c>
      <c r="AE178" s="109" t="str">
        <f t="shared" si="89"/>
        <v>NO SIGNIFICATIVO</v>
      </c>
      <c r="AF178" s="187" t="s">
        <v>141</v>
      </c>
      <c r="AG178" s="187"/>
      <c r="AH178" s="19"/>
    </row>
    <row r="179" spans="1:34" ht="90" customHeight="1" x14ac:dyDescent="0.25">
      <c r="A179" s="19"/>
      <c r="B179" s="82">
        <v>170</v>
      </c>
      <c r="C179" s="71" t="s">
        <v>106</v>
      </c>
      <c r="D179" s="74" t="s">
        <v>183</v>
      </c>
      <c r="E179" s="74" t="s">
        <v>191</v>
      </c>
      <c r="F179" s="91" t="s">
        <v>7</v>
      </c>
      <c r="G179" s="91" t="s">
        <v>5</v>
      </c>
      <c r="H179" s="86">
        <v>11</v>
      </c>
      <c r="I179" s="67" t="s">
        <v>126</v>
      </c>
      <c r="J179" s="66" t="s">
        <v>144</v>
      </c>
      <c r="K179" s="91" t="s">
        <v>45</v>
      </c>
      <c r="L179" s="66" t="str">
        <f>VLOOKUP(H179,'AA-IA'!$C$7:$G$29,4,FALSE)</f>
        <v>D.S. N° 003-2008-MINAM, Aprueban los Estandares Nacionales de Calidad Ambiental para Aire</v>
      </c>
      <c r="M179" s="109" t="str">
        <f>VLOOKUP(H179,'AA-IA'!$C$7:$G$29,5,FALSE)</f>
        <v>SALIDA</v>
      </c>
      <c r="N179" s="84" t="s">
        <v>37</v>
      </c>
      <c r="O179" s="84" t="s">
        <v>148</v>
      </c>
      <c r="P179" s="84">
        <v>3</v>
      </c>
      <c r="Q179" s="84">
        <v>1</v>
      </c>
      <c r="R179" s="84">
        <v>1</v>
      </c>
      <c r="S179" s="84">
        <v>1</v>
      </c>
      <c r="T179" s="84">
        <f>SUM(P179:S179)</f>
        <v>6</v>
      </c>
      <c r="U179" s="107" t="str">
        <f t="shared" si="85"/>
        <v>BAJO</v>
      </c>
      <c r="V179" s="109" t="str">
        <f t="shared" si="86"/>
        <v>NO SIGNIFICATIVO</v>
      </c>
      <c r="W179" s="84" t="s">
        <v>128</v>
      </c>
      <c r="X179" s="105" t="s">
        <v>132</v>
      </c>
      <c r="Y179" s="84">
        <v>3</v>
      </c>
      <c r="Z179" s="84">
        <v>0</v>
      </c>
      <c r="AA179" s="84">
        <v>0</v>
      </c>
      <c r="AB179" s="84">
        <v>0</v>
      </c>
      <c r="AC179" s="84">
        <f t="shared" si="91"/>
        <v>3</v>
      </c>
      <c r="AD179" s="107" t="str">
        <f t="shared" si="88"/>
        <v>BAJO</v>
      </c>
      <c r="AE179" s="109" t="str">
        <f t="shared" si="89"/>
        <v>NO SIGNIFICATIVO</v>
      </c>
      <c r="AF179" s="187" t="s">
        <v>141</v>
      </c>
      <c r="AG179" s="187"/>
      <c r="AH179" s="19"/>
    </row>
    <row r="180" spans="1:34" ht="65.25" customHeight="1" x14ac:dyDescent="0.25">
      <c r="A180" s="19"/>
      <c r="B180" s="86">
        <v>171</v>
      </c>
      <c r="C180" s="71" t="s">
        <v>106</v>
      </c>
      <c r="D180" s="74" t="s">
        <v>183</v>
      </c>
      <c r="E180" s="74" t="s">
        <v>191</v>
      </c>
      <c r="F180" s="86" t="s">
        <v>7</v>
      </c>
      <c r="G180" s="86" t="s">
        <v>5</v>
      </c>
      <c r="H180" s="86">
        <v>14</v>
      </c>
      <c r="I180" s="67" t="s">
        <v>118</v>
      </c>
      <c r="J180" s="66" t="s">
        <v>144</v>
      </c>
      <c r="K180" s="91" t="s">
        <v>45</v>
      </c>
      <c r="L180" s="66" t="str">
        <f>VLOOKUP(H180,'AA-IA'!$C$7:$G$29,4,FALSE)</f>
        <v>D.S. Nº 085-2003-PCM, Aprueban el reglamento de estándares nacionales de calidad ambiental para ruido</v>
      </c>
      <c r="M180" s="109" t="str">
        <f>VLOOKUP(H180,'AA-IA'!$C$7:$G$29,5,FALSE)</f>
        <v>SALIDA</v>
      </c>
      <c r="N180" s="91" t="s">
        <v>37</v>
      </c>
      <c r="O180" s="91" t="s">
        <v>41</v>
      </c>
      <c r="P180" s="84">
        <v>3</v>
      </c>
      <c r="Q180" s="84">
        <v>1</v>
      </c>
      <c r="R180" s="84">
        <v>1</v>
      </c>
      <c r="S180" s="84">
        <v>1</v>
      </c>
      <c r="T180" s="84">
        <f t="shared" si="90"/>
        <v>6</v>
      </c>
      <c r="U180" s="107" t="str">
        <f t="shared" si="85"/>
        <v>BAJO</v>
      </c>
      <c r="V180" s="109" t="str">
        <f t="shared" si="86"/>
        <v>NO SIGNIFICATIVO</v>
      </c>
      <c r="W180" s="84" t="s">
        <v>231</v>
      </c>
      <c r="X180" s="105" t="s">
        <v>227</v>
      </c>
      <c r="Y180" s="84">
        <v>2</v>
      </c>
      <c r="Z180" s="84">
        <v>1</v>
      </c>
      <c r="AA180" s="84">
        <v>1</v>
      </c>
      <c r="AB180" s="84">
        <v>1</v>
      </c>
      <c r="AC180" s="84">
        <f t="shared" si="91"/>
        <v>5</v>
      </c>
      <c r="AD180" s="107" t="str">
        <f t="shared" si="88"/>
        <v>BAJO</v>
      </c>
      <c r="AE180" s="109" t="str">
        <f t="shared" si="89"/>
        <v>NO SIGNIFICATIVO</v>
      </c>
      <c r="AF180" s="187" t="s">
        <v>141</v>
      </c>
      <c r="AG180" s="187"/>
      <c r="AH180" s="19"/>
    </row>
    <row r="181" spans="1:34" ht="100.5" customHeight="1" x14ac:dyDescent="0.25">
      <c r="A181" s="19"/>
      <c r="B181" s="86">
        <v>172</v>
      </c>
      <c r="C181" s="71" t="s">
        <v>106</v>
      </c>
      <c r="D181" s="74" t="s">
        <v>183</v>
      </c>
      <c r="E181" s="74" t="s">
        <v>191</v>
      </c>
      <c r="F181" s="86" t="s">
        <v>7</v>
      </c>
      <c r="G181" s="86" t="s">
        <v>5</v>
      </c>
      <c r="H181" s="86">
        <v>15</v>
      </c>
      <c r="I181" s="66" t="str">
        <f>VLOOKUP(H181,'AA-IA'!$C$7:$G$29,2,FALSE)</f>
        <v>Generación de residuos no peligrosos.</v>
      </c>
      <c r="J181" s="66" t="s">
        <v>139</v>
      </c>
      <c r="K181" s="91" t="s">
        <v>45</v>
      </c>
      <c r="L181" s="66" t="str">
        <f>VLOOKUP(H181,'AA-IA'!$C$7:$G$29,4,FALSE)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81" s="109" t="str">
        <f>VLOOKUP(H181,'AA-IA'!$C$7:$G$29,5,FALSE)</f>
        <v>SALIDA</v>
      </c>
      <c r="N181" s="91" t="s">
        <v>37</v>
      </c>
      <c r="O181" s="91" t="s">
        <v>41</v>
      </c>
      <c r="P181" s="84">
        <v>2</v>
      </c>
      <c r="Q181" s="84">
        <v>1</v>
      </c>
      <c r="R181" s="84">
        <v>2</v>
      </c>
      <c r="S181" s="84">
        <v>1</v>
      </c>
      <c r="T181" s="84">
        <f t="shared" si="90"/>
        <v>6</v>
      </c>
      <c r="U181" s="107" t="str">
        <f t="shared" si="85"/>
        <v>BAJO</v>
      </c>
      <c r="V181" s="109" t="str">
        <f t="shared" si="86"/>
        <v>NO SIGNIFICATIVO</v>
      </c>
      <c r="W181" s="66" t="s">
        <v>240</v>
      </c>
      <c r="X181" s="109" t="s">
        <v>228</v>
      </c>
      <c r="Y181" s="84">
        <v>1</v>
      </c>
      <c r="Z181" s="84">
        <v>1</v>
      </c>
      <c r="AA181" s="84">
        <v>2</v>
      </c>
      <c r="AB181" s="84">
        <v>1</v>
      </c>
      <c r="AC181" s="84">
        <f t="shared" si="91"/>
        <v>5</v>
      </c>
      <c r="AD181" s="107" t="str">
        <f t="shared" si="88"/>
        <v>BAJO</v>
      </c>
      <c r="AE181" s="109" t="str">
        <f t="shared" si="89"/>
        <v>NO SIGNIFICATIVO</v>
      </c>
      <c r="AF181" s="187" t="s">
        <v>141</v>
      </c>
      <c r="AG181" s="187"/>
      <c r="AH181" s="19"/>
    </row>
    <row r="182" spans="1:34" ht="63.75" customHeight="1" x14ac:dyDescent="0.25">
      <c r="A182" s="19"/>
      <c r="B182" s="86">
        <v>173</v>
      </c>
      <c r="C182" s="71" t="s">
        <v>106</v>
      </c>
      <c r="D182" s="74" t="s">
        <v>183</v>
      </c>
      <c r="E182" s="74" t="s">
        <v>191</v>
      </c>
      <c r="F182" s="86" t="s">
        <v>7</v>
      </c>
      <c r="G182" s="86" t="s">
        <v>5</v>
      </c>
      <c r="H182" s="86">
        <v>16</v>
      </c>
      <c r="I182" s="67" t="s">
        <v>120</v>
      </c>
      <c r="J182" s="66" t="s">
        <v>143</v>
      </c>
      <c r="K182" s="91" t="s">
        <v>45</v>
      </c>
      <c r="L182" s="66" t="str">
        <f>VLOOKUP(H182,'AA-IA'!$C$7:$G$29,4,FALSE)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82" s="109" t="str">
        <f>VLOOKUP(H182,'AA-IA'!$C$7:$G$29,5,FALSE)</f>
        <v>SALIDA</v>
      </c>
      <c r="N182" s="84" t="s">
        <v>37</v>
      </c>
      <c r="O182" s="84" t="s">
        <v>135</v>
      </c>
      <c r="P182" s="84">
        <v>1</v>
      </c>
      <c r="Q182" s="84">
        <v>1</v>
      </c>
      <c r="R182" s="84">
        <v>3</v>
      </c>
      <c r="S182" s="84">
        <v>1</v>
      </c>
      <c r="T182" s="84">
        <f t="shared" si="90"/>
        <v>6</v>
      </c>
      <c r="U182" s="107" t="str">
        <f t="shared" si="85"/>
        <v>BAJO</v>
      </c>
      <c r="V182" s="109" t="str">
        <f t="shared" si="86"/>
        <v>NO SIGNIFICATIVO</v>
      </c>
      <c r="W182" s="84" t="s">
        <v>234</v>
      </c>
      <c r="X182" s="105" t="s">
        <v>226</v>
      </c>
      <c r="Y182" s="84">
        <v>1</v>
      </c>
      <c r="Z182" s="84">
        <v>0</v>
      </c>
      <c r="AA182" s="84">
        <v>2</v>
      </c>
      <c r="AB182" s="84">
        <v>1</v>
      </c>
      <c r="AC182" s="84">
        <f t="shared" si="91"/>
        <v>4</v>
      </c>
      <c r="AD182" s="107" t="str">
        <f t="shared" si="88"/>
        <v>BAJO</v>
      </c>
      <c r="AE182" s="109" t="str">
        <f t="shared" si="89"/>
        <v>NO SIGNIFICATIVO</v>
      </c>
      <c r="AF182" s="187" t="s">
        <v>141</v>
      </c>
      <c r="AG182" s="187"/>
    </row>
    <row r="183" spans="1:34" ht="63.75" customHeight="1" x14ac:dyDescent="0.25">
      <c r="A183" s="19"/>
      <c r="B183" s="86">
        <v>174</v>
      </c>
      <c r="C183" s="71" t="s">
        <v>106</v>
      </c>
      <c r="D183" s="74" t="s">
        <v>183</v>
      </c>
      <c r="E183" s="74" t="s">
        <v>191</v>
      </c>
      <c r="F183" s="86" t="s">
        <v>7</v>
      </c>
      <c r="G183" s="86" t="s">
        <v>5</v>
      </c>
      <c r="H183" s="86">
        <v>19</v>
      </c>
      <c r="I183" s="67" t="s">
        <v>123</v>
      </c>
      <c r="J183" s="66" t="s">
        <v>143</v>
      </c>
      <c r="K183" s="91" t="s">
        <v>45</v>
      </c>
      <c r="L183" s="66" t="str">
        <f>VLOOKUP(H183,'AA-IA'!$C$7:$G$29,4,FALSE)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83" s="109" t="str">
        <f>VLOOKUP(H183,'AA-IA'!$C$7:$G$29,5,FALSE)</f>
        <v>SALIDA</v>
      </c>
      <c r="N183" s="84" t="s">
        <v>38</v>
      </c>
      <c r="O183" s="84" t="s">
        <v>135</v>
      </c>
      <c r="P183" s="84">
        <v>1</v>
      </c>
      <c r="Q183" s="84">
        <v>1</v>
      </c>
      <c r="R183" s="84">
        <v>3</v>
      </c>
      <c r="S183" s="84">
        <v>1</v>
      </c>
      <c r="T183" s="84">
        <f t="shared" si="90"/>
        <v>6</v>
      </c>
      <c r="U183" s="107" t="str">
        <f t="shared" si="85"/>
        <v>BAJO</v>
      </c>
      <c r="V183" s="109" t="str">
        <f t="shared" si="86"/>
        <v>NO SIGNIFICATIVO</v>
      </c>
      <c r="W183" s="84" t="s">
        <v>235</v>
      </c>
      <c r="X183" s="105" t="s">
        <v>226</v>
      </c>
      <c r="Y183" s="84">
        <v>1</v>
      </c>
      <c r="Z183" s="84">
        <v>0</v>
      </c>
      <c r="AA183" s="84">
        <v>2</v>
      </c>
      <c r="AB183" s="84">
        <v>1</v>
      </c>
      <c r="AC183" s="84">
        <f t="shared" si="91"/>
        <v>4</v>
      </c>
      <c r="AD183" s="107" t="str">
        <f t="shared" si="88"/>
        <v>BAJO</v>
      </c>
      <c r="AE183" s="109" t="str">
        <f t="shared" si="89"/>
        <v>NO SIGNIFICATIVO</v>
      </c>
      <c r="AF183" s="187" t="s">
        <v>141</v>
      </c>
      <c r="AG183" s="187"/>
    </row>
    <row r="184" spans="1:34" ht="127.5" customHeight="1" x14ac:dyDescent="0.25">
      <c r="A184" s="19"/>
      <c r="B184" s="82">
        <v>175</v>
      </c>
      <c r="C184" s="71" t="s">
        <v>106</v>
      </c>
      <c r="D184" s="74" t="s">
        <v>183</v>
      </c>
      <c r="E184" s="74" t="s">
        <v>191</v>
      </c>
      <c r="F184" s="86" t="s">
        <v>7</v>
      </c>
      <c r="G184" s="86" t="s">
        <v>5</v>
      </c>
      <c r="H184" s="86">
        <v>20</v>
      </c>
      <c r="I184" s="66" t="str">
        <f>VLOOKUP(H184,'AA-IA'!$C$7:$G$29,2,FALSE)</f>
        <v>Potencial derrame de materiales y residuos no peligrosos.</v>
      </c>
      <c r="J184" s="66" t="s">
        <v>139</v>
      </c>
      <c r="K184" s="91" t="s">
        <v>45</v>
      </c>
      <c r="L184" s="66" t="str">
        <f>VLOOKUP(H184,'AA-IA'!$C$7:$G$29,4,FALSE)</f>
        <v>Decreto Legislativo N° 1278 Ley de Gestión Integral de Residuos Sólidos
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v>
      </c>
      <c r="M184" s="109" t="str">
        <f>VLOOKUP(H184,'AA-IA'!$C$7:$G$29,5,FALSE)</f>
        <v>SALIDA</v>
      </c>
      <c r="N184" s="84" t="s">
        <v>38</v>
      </c>
      <c r="O184" s="91" t="s">
        <v>41</v>
      </c>
      <c r="P184" s="84">
        <v>1</v>
      </c>
      <c r="Q184" s="84">
        <v>2</v>
      </c>
      <c r="R184" s="84">
        <v>2</v>
      </c>
      <c r="S184" s="84">
        <v>1</v>
      </c>
      <c r="T184" s="84">
        <f t="shared" si="84"/>
        <v>6</v>
      </c>
      <c r="U184" s="107" t="str">
        <f t="shared" si="85"/>
        <v>BAJO</v>
      </c>
      <c r="V184" s="109" t="str">
        <f t="shared" si="86"/>
        <v>NO SIGNIFICATIVO</v>
      </c>
      <c r="W184" s="66" t="s">
        <v>244</v>
      </c>
      <c r="X184" s="109" t="s">
        <v>226</v>
      </c>
      <c r="Y184" s="84">
        <v>1</v>
      </c>
      <c r="Z184" s="84">
        <v>1</v>
      </c>
      <c r="AA184" s="84">
        <v>2</v>
      </c>
      <c r="AB184" s="84">
        <v>1</v>
      </c>
      <c r="AC184" s="84">
        <f t="shared" si="87"/>
        <v>5</v>
      </c>
      <c r="AD184" s="107" t="str">
        <f t="shared" si="88"/>
        <v>BAJO</v>
      </c>
      <c r="AE184" s="109" t="str">
        <f t="shared" si="89"/>
        <v>NO SIGNIFICATIVO</v>
      </c>
      <c r="AF184" s="187" t="s">
        <v>141</v>
      </c>
      <c r="AG184" s="187"/>
      <c r="AH184" s="19"/>
    </row>
    <row r="185" spans="1:34" ht="127.5" customHeight="1" x14ac:dyDescent="0.25">
      <c r="A185" s="19"/>
      <c r="B185" s="86">
        <v>176</v>
      </c>
      <c r="C185" s="71" t="s">
        <v>106</v>
      </c>
      <c r="D185" s="74" t="s">
        <v>183</v>
      </c>
      <c r="E185" s="74" t="s">
        <v>191</v>
      </c>
      <c r="F185" s="86" t="s">
        <v>7</v>
      </c>
      <c r="G185" s="86" t="s">
        <v>5</v>
      </c>
      <c r="H185" s="86">
        <v>21</v>
      </c>
      <c r="I185" s="66" t="str">
        <f>VLOOKUP(H185,'AA-IA'!$C$7:$G$29,2,FALSE)</f>
        <v>Potencial derrame de materiales y residuos peligrosos.</v>
      </c>
      <c r="J185" s="66" t="s">
        <v>139</v>
      </c>
      <c r="K185" s="91" t="s">
        <v>45</v>
      </c>
      <c r="L185" s="66" t="str">
        <f>VLOOKUP(H185,'AA-IA'!$C$7:$G$29,4,FALSE)</f>
        <v>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v>
      </c>
      <c r="M185" s="109" t="str">
        <f>VLOOKUP(H185,'AA-IA'!$C$7:$G$29,5,FALSE)</f>
        <v>SALIDA</v>
      </c>
      <c r="N185" s="84" t="s">
        <v>38</v>
      </c>
      <c r="O185" s="91" t="s">
        <v>41</v>
      </c>
      <c r="P185" s="84">
        <v>1</v>
      </c>
      <c r="Q185" s="84">
        <v>2</v>
      </c>
      <c r="R185" s="84">
        <v>3</v>
      </c>
      <c r="S185" s="84">
        <v>2</v>
      </c>
      <c r="T185" s="84">
        <f>SUM(P185:S185)</f>
        <v>8</v>
      </c>
      <c r="U185" s="107" t="str">
        <f t="shared" si="85"/>
        <v>MEDIO</v>
      </c>
      <c r="V185" s="109" t="str">
        <f t="shared" si="86"/>
        <v>NO SIGNIFICATIVO</v>
      </c>
      <c r="W185" s="66" t="s">
        <v>245</v>
      </c>
      <c r="X185" s="109" t="s">
        <v>226</v>
      </c>
      <c r="Y185" s="84">
        <v>1</v>
      </c>
      <c r="Z185" s="84">
        <v>2</v>
      </c>
      <c r="AA185" s="84">
        <v>2</v>
      </c>
      <c r="AB185" s="84">
        <v>1</v>
      </c>
      <c r="AC185" s="84">
        <f>SUM(Y185:AB185)</f>
        <v>6</v>
      </c>
      <c r="AD185" s="107" t="str">
        <f t="shared" si="88"/>
        <v>BAJO</v>
      </c>
      <c r="AE185" s="109" t="str">
        <f t="shared" si="89"/>
        <v>NO SIGNIFICATIVO</v>
      </c>
      <c r="AF185" s="187" t="s">
        <v>141</v>
      </c>
      <c r="AG185" s="187"/>
      <c r="AH185" s="19"/>
    </row>
    <row r="186" spans="1:34" ht="111.75" customHeight="1" x14ac:dyDescent="0.25">
      <c r="A186" s="19"/>
      <c r="B186" s="86">
        <v>177</v>
      </c>
      <c r="C186" s="71" t="s">
        <v>106</v>
      </c>
      <c r="D186" s="74" t="s">
        <v>183</v>
      </c>
      <c r="E186" s="74" t="s">
        <v>191</v>
      </c>
      <c r="F186" s="86" t="s">
        <v>7</v>
      </c>
      <c r="G186" s="86" t="s">
        <v>5</v>
      </c>
      <c r="H186" s="86">
        <v>22</v>
      </c>
      <c r="I186" s="66" t="str">
        <f>VLOOKUP(H186,'AA-IA'!$C$7:$G$29,2,FALSE)</f>
        <v>Potencial incendio.</v>
      </c>
      <c r="J186" s="66" t="s">
        <v>139</v>
      </c>
      <c r="K186" s="91" t="s">
        <v>45</v>
      </c>
      <c r="L186" s="66" t="str">
        <f>VLOOKUP(H186,'AA-IA'!$C$7:$G$29,4,FALSE)</f>
        <v>D.S. N° 014-2017- MINAM Reglamento de la Ley de Gestión Integral de Residuos Sólidos</v>
      </c>
      <c r="M186" s="109" t="str">
        <f>VLOOKUP(H186,'AA-IA'!$C$7:$G$29,5,FALSE)</f>
        <v>SALIDA</v>
      </c>
      <c r="N186" s="84" t="s">
        <v>38</v>
      </c>
      <c r="O186" s="91" t="s">
        <v>41</v>
      </c>
      <c r="P186" s="84">
        <v>1</v>
      </c>
      <c r="Q186" s="84">
        <v>2</v>
      </c>
      <c r="R186" s="84">
        <v>3</v>
      </c>
      <c r="S186" s="84">
        <v>1</v>
      </c>
      <c r="T186" s="68">
        <f t="shared" ref="T186" si="92">SUM(P186:S186)</f>
        <v>7</v>
      </c>
      <c r="U186" s="107" t="str">
        <f t="shared" si="85"/>
        <v>MEDIO</v>
      </c>
      <c r="V186" s="109" t="str">
        <f t="shared" si="86"/>
        <v>NO SIGNIFICATIVO</v>
      </c>
      <c r="W186" s="66" t="s">
        <v>242</v>
      </c>
      <c r="X186" s="109" t="s">
        <v>228</v>
      </c>
      <c r="Y186" s="84">
        <v>1</v>
      </c>
      <c r="Z186" s="84">
        <v>1</v>
      </c>
      <c r="AA186" s="84">
        <v>3</v>
      </c>
      <c r="AB186" s="84">
        <v>1</v>
      </c>
      <c r="AC186" s="68">
        <f t="shared" ref="AC186" si="93">SUM(Y186:AB186)</f>
        <v>6</v>
      </c>
      <c r="AD186" s="107" t="str">
        <f t="shared" si="88"/>
        <v>BAJO</v>
      </c>
      <c r="AE186" s="109" t="str">
        <f t="shared" si="89"/>
        <v>NO SIGNIFICATIVO</v>
      </c>
      <c r="AF186" s="187" t="s">
        <v>141</v>
      </c>
      <c r="AG186" s="187"/>
      <c r="AH186" s="19"/>
    </row>
    <row r="187" spans="1:34" ht="90" customHeight="1" x14ac:dyDescent="0.25">
      <c r="A187" s="19"/>
      <c r="B187" s="86">
        <v>178</v>
      </c>
      <c r="C187" s="71" t="s">
        <v>98</v>
      </c>
      <c r="D187" s="91" t="s">
        <v>153</v>
      </c>
      <c r="E187" s="91" t="s">
        <v>154</v>
      </c>
      <c r="F187" s="91" t="s">
        <v>7</v>
      </c>
      <c r="G187" s="91" t="s">
        <v>83</v>
      </c>
      <c r="H187" s="86">
        <v>5</v>
      </c>
      <c r="I187" s="67" t="s">
        <v>108</v>
      </c>
      <c r="J187" s="66" t="s">
        <v>26</v>
      </c>
      <c r="K187" s="91" t="s">
        <v>45</v>
      </c>
      <c r="L187" s="66" t="str">
        <f>VLOOKUP(H187,'AA-IA'!$C$7:$G$29,4,FALSE)</f>
        <v>D.S. N° 032-2002-EM, Aprueban "Glosario, Siglas y Abreviaturas del Subsector Hidrocarburos"</v>
      </c>
      <c r="M187" s="109" t="str">
        <f>VLOOKUP(H187,'AA-IA'!$C$7:$G$29,5,FALSE)</f>
        <v>ENTRADA</v>
      </c>
      <c r="N187" s="84" t="s">
        <v>37</v>
      </c>
      <c r="O187" s="84" t="s">
        <v>127</v>
      </c>
      <c r="P187" s="84">
        <v>3</v>
      </c>
      <c r="Q187" s="84">
        <v>1</v>
      </c>
      <c r="R187" s="84">
        <v>0</v>
      </c>
      <c r="S187" s="84">
        <v>1</v>
      </c>
      <c r="T187" s="68">
        <f>SUM(P187:S187)</f>
        <v>5</v>
      </c>
      <c r="U187" s="107" t="str">
        <f t="shared" si="85"/>
        <v>BAJO</v>
      </c>
      <c r="V187" s="109" t="str">
        <f t="shared" si="86"/>
        <v>NO SIGNIFICATIVO</v>
      </c>
      <c r="W187" s="91" t="s">
        <v>128</v>
      </c>
      <c r="X187" s="105" t="s">
        <v>132</v>
      </c>
      <c r="Y187" s="84">
        <v>3</v>
      </c>
      <c r="Z187" s="84">
        <v>0</v>
      </c>
      <c r="AA187" s="84">
        <v>0</v>
      </c>
      <c r="AB187" s="84">
        <v>0</v>
      </c>
      <c r="AC187" s="68">
        <f>SUM(Y187:AB187)</f>
        <v>3</v>
      </c>
      <c r="AD187" s="107" t="str">
        <f t="shared" si="88"/>
        <v>BAJO</v>
      </c>
      <c r="AE187" s="109" t="str">
        <f t="shared" si="89"/>
        <v>NO SIGNIFICATIVO</v>
      </c>
      <c r="AF187" s="187" t="s">
        <v>141</v>
      </c>
      <c r="AG187" s="187"/>
      <c r="AH187" s="19"/>
    </row>
    <row r="188" spans="1:34" ht="90" customHeight="1" x14ac:dyDescent="0.25">
      <c r="A188" s="19"/>
      <c r="B188" s="86">
        <v>179</v>
      </c>
      <c r="C188" s="71" t="s">
        <v>98</v>
      </c>
      <c r="D188" s="91" t="s">
        <v>153</v>
      </c>
      <c r="E188" s="91" t="s">
        <v>154</v>
      </c>
      <c r="F188" s="91" t="s">
        <v>7</v>
      </c>
      <c r="G188" s="91" t="s">
        <v>83</v>
      </c>
      <c r="H188" s="86">
        <v>9</v>
      </c>
      <c r="I188" s="67" t="s">
        <v>115</v>
      </c>
      <c r="J188" s="66" t="s">
        <v>138</v>
      </c>
      <c r="K188" s="91" t="s">
        <v>45</v>
      </c>
      <c r="L188" s="66" t="str">
        <f>VLOOKUP(H188,'AA-IA'!$C$7:$G$29,4,FALSE)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88" s="109" t="str">
        <f>VLOOKUP(H188,'AA-IA'!$C$7:$G$29,5,FALSE)</f>
        <v>SALIDA</v>
      </c>
      <c r="N188" s="84" t="s">
        <v>37</v>
      </c>
      <c r="O188" s="84" t="s">
        <v>127</v>
      </c>
      <c r="P188" s="84">
        <v>3</v>
      </c>
      <c r="Q188" s="84">
        <v>1</v>
      </c>
      <c r="R188" s="84">
        <v>2</v>
      </c>
      <c r="S188" s="84">
        <v>1</v>
      </c>
      <c r="T188" s="68">
        <f t="shared" ref="T188:T197" si="94">SUM(P188:S188)</f>
        <v>7</v>
      </c>
      <c r="U188" s="107" t="str">
        <f t="shared" si="85"/>
        <v>MEDIO</v>
      </c>
      <c r="V188" s="109" t="str">
        <f t="shared" si="86"/>
        <v>NO SIGNIFICATIVO</v>
      </c>
      <c r="W188" s="91" t="s">
        <v>136</v>
      </c>
      <c r="X188" s="105" t="s">
        <v>132</v>
      </c>
      <c r="Y188" s="84">
        <v>3</v>
      </c>
      <c r="Z188" s="84">
        <v>0</v>
      </c>
      <c r="AA188" s="84">
        <v>1</v>
      </c>
      <c r="AB188" s="84">
        <v>0</v>
      </c>
      <c r="AC188" s="68">
        <f t="shared" ref="AC188:AC195" si="95">SUM(Y188:AB188)</f>
        <v>4</v>
      </c>
      <c r="AD188" s="107" t="str">
        <f t="shared" si="88"/>
        <v>BAJO</v>
      </c>
      <c r="AE188" s="109" t="str">
        <f t="shared" si="89"/>
        <v>NO SIGNIFICATIVO</v>
      </c>
      <c r="AF188" s="187" t="s">
        <v>141</v>
      </c>
      <c r="AG188" s="187"/>
      <c r="AH188" s="19"/>
    </row>
    <row r="189" spans="1:34" ht="90" customHeight="1" x14ac:dyDescent="0.25">
      <c r="A189" s="19"/>
      <c r="B189" s="82">
        <v>180</v>
      </c>
      <c r="C189" s="71" t="s">
        <v>98</v>
      </c>
      <c r="D189" s="91" t="s">
        <v>153</v>
      </c>
      <c r="E189" s="91" t="s">
        <v>154</v>
      </c>
      <c r="F189" s="91" t="s">
        <v>7</v>
      </c>
      <c r="G189" s="91" t="s">
        <v>83</v>
      </c>
      <c r="H189" s="86">
        <v>10</v>
      </c>
      <c r="I189" s="66" t="str">
        <f>VLOOKUP(H189,'AA-IA'!$C$7:$G$29,2,FALSE)</f>
        <v>Generación de agua residual no doméstica.</v>
      </c>
      <c r="J189" s="66" t="s">
        <v>139</v>
      </c>
      <c r="K189" s="91" t="s">
        <v>45</v>
      </c>
      <c r="L189" s="66" t="str">
        <f>VLOOKUP(H189,'AA-IA'!$C$7:$G$29,4,FALSE)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89" s="109" t="str">
        <f>VLOOKUP(H189,'AA-IA'!$C$7:$G$29,5,FALSE)</f>
        <v>SALIDA</v>
      </c>
      <c r="N189" s="91" t="s">
        <v>37</v>
      </c>
      <c r="O189" s="84" t="s">
        <v>127</v>
      </c>
      <c r="P189" s="84">
        <v>2</v>
      </c>
      <c r="Q189" s="84">
        <v>1</v>
      </c>
      <c r="R189" s="84">
        <v>2</v>
      </c>
      <c r="S189" s="84">
        <v>1</v>
      </c>
      <c r="T189" s="84">
        <f t="shared" si="94"/>
        <v>6</v>
      </c>
      <c r="U189" s="107" t="str">
        <f t="shared" si="85"/>
        <v>BAJO</v>
      </c>
      <c r="V189" s="109" t="str">
        <f t="shared" si="86"/>
        <v>NO SIGNIFICATIVO</v>
      </c>
      <c r="W189" s="91" t="s">
        <v>134</v>
      </c>
      <c r="X189" s="105" t="s">
        <v>132</v>
      </c>
      <c r="Y189" s="84">
        <v>2</v>
      </c>
      <c r="Z189" s="84">
        <v>0</v>
      </c>
      <c r="AA189" s="84">
        <v>1</v>
      </c>
      <c r="AB189" s="84">
        <v>0</v>
      </c>
      <c r="AC189" s="84">
        <f t="shared" ref="AC189" si="96">SUM(Y189:AB189)</f>
        <v>3</v>
      </c>
      <c r="AD189" s="107" t="str">
        <f t="shared" si="88"/>
        <v>BAJO</v>
      </c>
      <c r="AE189" s="109" t="str">
        <f t="shared" si="89"/>
        <v>NO SIGNIFICATIVO</v>
      </c>
      <c r="AF189" s="187" t="s">
        <v>141</v>
      </c>
      <c r="AG189" s="187"/>
      <c r="AH189" s="19"/>
    </row>
    <row r="190" spans="1:34" ht="90" customHeight="1" x14ac:dyDescent="0.25">
      <c r="A190" s="19"/>
      <c r="B190" s="86">
        <v>181</v>
      </c>
      <c r="C190" s="71" t="s">
        <v>98</v>
      </c>
      <c r="D190" s="91" t="s">
        <v>153</v>
      </c>
      <c r="E190" s="91" t="s">
        <v>154</v>
      </c>
      <c r="F190" s="91" t="s">
        <v>7</v>
      </c>
      <c r="G190" s="91" t="s">
        <v>83</v>
      </c>
      <c r="H190" s="86">
        <v>11</v>
      </c>
      <c r="I190" s="67" t="s">
        <v>126</v>
      </c>
      <c r="J190" s="66" t="s">
        <v>137</v>
      </c>
      <c r="K190" s="91" t="s">
        <v>45</v>
      </c>
      <c r="L190" s="66" t="str">
        <f>VLOOKUP(H190,'AA-IA'!$C$7:$G$29,4,FALSE)</f>
        <v>D.S. N° 003-2008-MINAM, Aprueban los Estandares Nacionales de Calidad Ambiental para Aire</v>
      </c>
      <c r="M190" s="109" t="str">
        <f>VLOOKUP(H190,'AA-IA'!$C$7:$G$29,5,FALSE)</f>
        <v>SALIDA</v>
      </c>
      <c r="N190" s="84" t="s">
        <v>37</v>
      </c>
      <c r="O190" s="84" t="s">
        <v>127</v>
      </c>
      <c r="P190" s="84">
        <v>3</v>
      </c>
      <c r="Q190" s="84">
        <v>1</v>
      </c>
      <c r="R190" s="84">
        <v>2</v>
      </c>
      <c r="S190" s="84">
        <v>1</v>
      </c>
      <c r="T190" s="68">
        <f t="shared" si="94"/>
        <v>7</v>
      </c>
      <c r="U190" s="107" t="str">
        <f t="shared" si="85"/>
        <v>MEDIO</v>
      </c>
      <c r="V190" s="109" t="str">
        <f t="shared" si="86"/>
        <v>NO SIGNIFICATIVO</v>
      </c>
      <c r="W190" s="91" t="s">
        <v>128</v>
      </c>
      <c r="X190" s="105" t="s">
        <v>132</v>
      </c>
      <c r="Y190" s="84">
        <v>3</v>
      </c>
      <c r="Z190" s="84">
        <v>0</v>
      </c>
      <c r="AA190" s="84">
        <v>1</v>
      </c>
      <c r="AB190" s="84">
        <v>0</v>
      </c>
      <c r="AC190" s="68">
        <f t="shared" si="95"/>
        <v>4</v>
      </c>
      <c r="AD190" s="107" t="str">
        <f t="shared" si="88"/>
        <v>BAJO</v>
      </c>
      <c r="AE190" s="109" t="str">
        <f t="shared" si="89"/>
        <v>NO SIGNIFICATIVO</v>
      </c>
      <c r="AF190" s="187" t="s">
        <v>141</v>
      </c>
      <c r="AG190" s="187"/>
      <c r="AH190" s="19"/>
    </row>
    <row r="191" spans="1:34" ht="90" customHeight="1" x14ac:dyDescent="0.25">
      <c r="A191" s="19"/>
      <c r="B191" s="86">
        <v>182</v>
      </c>
      <c r="C191" s="71" t="s">
        <v>98</v>
      </c>
      <c r="D191" s="91" t="s">
        <v>153</v>
      </c>
      <c r="E191" s="91" t="s">
        <v>154</v>
      </c>
      <c r="F191" s="91" t="s">
        <v>7</v>
      </c>
      <c r="G191" s="91" t="s">
        <v>83</v>
      </c>
      <c r="H191" s="86">
        <v>14</v>
      </c>
      <c r="I191" s="67" t="s">
        <v>118</v>
      </c>
      <c r="J191" s="66" t="s">
        <v>137</v>
      </c>
      <c r="K191" s="91" t="s">
        <v>45</v>
      </c>
      <c r="L191" s="66" t="str">
        <f>VLOOKUP(H191,'AA-IA'!$C$7:$G$29,4,FALSE)</f>
        <v>D.S. Nº 085-2003-PCM, Aprueban el reglamento de estándares nacionales de calidad ambiental para ruido</v>
      </c>
      <c r="M191" s="109" t="str">
        <f>VLOOKUP(H191,'AA-IA'!$C$7:$G$29,5,FALSE)</f>
        <v>SALIDA</v>
      </c>
      <c r="N191" s="84" t="s">
        <v>37</v>
      </c>
      <c r="O191" s="84" t="s">
        <v>127</v>
      </c>
      <c r="P191" s="84">
        <v>3</v>
      </c>
      <c r="Q191" s="84">
        <v>1</v>
      </c>
      <c r="R191" s="84">
        <v>1</v>
      </c>
      <c r="S191" s="84">
        <v>1</v>
      </c>
      <c r="T191" s="68">
        <f t="shared" si="94"/>
        <v>6</v>
      </c>
      <c r="U191" s="107" t="str">
        <f t="shared" si="85"/>
        <v>BAJO</v>
      </c>
      <c r="V191" s="109" t="str">
        <f t="shared" si="86"/>
        <v>NO SIGNIFICATIVO</v>
      </c>
      <c r="W191" s="91" t="s">
        <v>128</v>
      </c>
      <c r="X191" s="105" t="s">
        <v>132</v>
      </c>
      <c r="Y191" s="84">
        <v>3</v>
      </c>
      <c r="Z191" s="84">
        <v>0</v>
      </c>
      <c r="AA191" s="84">
        <v>0</v>
      </c>
      <c r="AB191" s="84">
        <v>0</v>
      </c>
      <c r="AC191" s="68">
        <f t="shared" si="95"/>
        <v>3</v>
      </c>
      <c r="AD191" s="107" t="str">
        <f t="shared" si="88"/>
        <v>BAJO</v>
      </c>
      <c r="AE191" s="109" t="str">
        <f t="shared" si="89"/>
        <v>NO SIGNIFICATIVO</v>
      </c>
      <c r="AF191" s="187" t="s">
        <v>141</v>
      </c>
      <c r="AG191" s="187"/>
      <c r="AH191" s="19"/>
    </row>
    <row r="192" spans="1:34" ht="90" customHeight="1" x14ac:dyDescent="0.25">
      <c r="A192" s="19"/>
      <c r="B192" s="86">
        <v>183</v>
      </c>
      <c r="C192" s="71" t="s">
        <v>98</v>
      </c>
      <c r="D192" s="91" t="s">
        <v>153</v>
      </c>
      <c r="E192" s="91" t="s">
        <v>154</v>
      </c>
      <c r="F192" s="91" t="s">
        <v>7</v>
      </c>
      <c r="G192" s="91" t="s">
        <v>83</v>
      </c>
      <c r="H192" s="86">
        <v>15</v>
      </c>
      <c r="I192" s="67" t="s">
        <v>119</v>
      </c>
      <c r="J192" s="66" t="s">
        <v>139</v>
      </c>
      <c r="K192" s="91" t="s">
        <v>45</v>
      </c>
      <c r="L192" s="66" t="str">
        <f>VLOOKUP(H192,'AA-IA'!$C$7:$G$29,4,FALSE)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192" s="109" t="str">
        <f>VLOOKUP(H192,'AA-IA'!$C$7:$G$29,5,FALSE)</f>
        <v>SALIDA</v>
      </c>
      <c r="N192" s="84" t="s">
        <v>37</v>
      </c>
      <c r="O192" s="84" t="s">
        <v>127</v>
      </c>
      <c r="P192" s="84">
        <v>2</v>
      </c>
      <c r="Q192" s="84">
        <v>1</v>
      </c>
      <c r="R192" s="84">
        <v>2</v>
      </c>
      <c r="S192" s="84">
        <v>1</v>
      </c>
      <c r="T192" s="68">
        <f t="shared" si="94"/>
        <v>6</v>
      </c>
      <c r="U192" s="107" t="str">
        <f t="shared" si="85"/>
        <v>BAJO</v>
      </c>
      <c r="V192" s="109" t="str">
        <f t="shared" si="86"/>
        <v>NO SIGNIFICATIVO</v>
      </c>
      <c r="W192" s="91" t="s">
        <v>134</v>
      </c>
      <c r="X192" s="105" t="s">
        <v>132</v>
      </c>
      <c r="Y192" s="84">
        <v>2</v>
      </c>
      <c r="Z192" s="84">
        <v>0</v>
      </c>
      <c r="AA192" s="84">
        <v>1</v>
      </c>
      <c r="AB192" s="84">
        <v>0</v>
      </c>
      <c r="AC192" s="68">
        <f t="shared" si="95"/>
        <v>3</v>
      </c>
      <c r="AD192" s="107" t="str">
        <f t="shared" si="88"/>
        <v>BAJO</v>
      </c>
      <c r="AE192" s="109" t="str">
        <f t="shared" si="89"/>
        <v>NO SIGNIFICATIVO</v>
      </c>
      <c r="AF192" s="187" t="s">
        <v>141</v>
      </c>
      <c r="AG192" s="187"/>
      <c r="AH192" s="19"/>
    </row>
    <row r="193" spans="1:34" ht="90" customHeight="1" x14ac:dyDescent="0.25">
      <c r="A193" s="19"/>
      <c r="B193" s="86">
        <v>184</v>
      </c>
      <c r="C193" s="71" t="s">
        <v>98</v>
      </c>
      <c r="D193" s="91" t="s">
        <v>153</v>
      </c>
      <c r="E193" s="91" t="s">
        <v>154</v>
      </c>
      <c r="F193" s="91" t="s">
        <v>7</v>
      </c>
      <c r="G193" s="91" t="s">
        <v>83</v>
      </c>
      <c r="H193" s="86">
        <v>16</v>
      </c>
      <c r="I193" s="67" t="s">
        <v>120</v>
      </c>
      <c r="J193" s="66" t="s">
        <v>139</v>
      </c>
      <c r="K193" s="91" t="s">
        <v>45</v>
      </c>
      <c r="L193" s="66" t="str">
        <f>VLOOKUP(H193,'AA-IA'!$C$7:$G$29,4,FALSE)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193" s="109" t="str">
        <f>VLOOKUP(H193,'AA-IA'!$C$7:$G$29,5,FALSE)</f>
        <v>SALIDA</v>
      </c>
      <c r="N193" s="84" t="s">
        <v>37</v>
      </c>
      <c r="O193" s="84" t="s">
        <v>127</v>
      </c>
      <c r="P193" s="84">
        <v>1</v>
      </c>
      <c r="Q193" s="84">
        <v>1</v>
      </c>
      <c r="R193" s="84">
        <v>2</v>
      </c>
      <c r="S193" s="84">
        <v>1</v>
      </c>
      <c r="T193" s="68">
        <f t="shared" si="94"/>
        <v>5</v>
      </c>
      <c r="U193" s="107" t="str">
        <f t="shared" si="85"/>
        <v>BAJO</v>
      </c>
      <c r="V193" s="109" t="str">
        <f t="shared" si="86"/>
        <v>NO SIGNIFICATIVO</v>
      </c>
      <c r="W193" s="91" t="s">
        <v>134</v>
      </c>
      <c r="X193" s="105" t="s">
        <v>132</v>
      </c>
      <c r="Y193" s="84">
        <v>1</v>
      </c>
      <c r="Z193" s="84">
        <v>0</v>
      </c>
      <c r="AA193" s="84">
        <v>1</v>
      </c>
      <c r="AB193" s="84">
        <v>0</v>
      </c>
      <c r="AC193" s="68">
        <f t="shared" si="95"/>
        <v>2</v>
      </c>
      <c r="AD193" s="107" t="str">
        <f t="shared" si="88"/>
        <v>BAJO</v>
      </c>
      <c r="AE193" s="109" t="str">
        <f t="shared" si="89"/>
        <v>NO SIGNIFICATIVO</v>
      </c>
      <c r="AF193" s="187" t="s">
        <v>141</v>
      </c>
      <c r="AG193" s="187"/>
      <c r="AH193" s="19"/>
    </row>
    <row r="194" spans="1:34" ht="90" customHeight="1" x14ac:dyDescent="0.25">
      <c r="A194" s="19"/>
      <c r="B194" s="82">
        <v>185</v>
      </c>
      <c r="C194" s="71" t="s">
        <v>98</v>
      </c>
      <c r="D194" s="91" t="s">
        <v>153</v>
      </c>
      <c r="E194" s="91" t="s">
        <v>154</v>
      </c>
      <c r="F194" s="91" t="s">
        <v>7</v>
      </c>
      <c r="G194" s="91" t="s">
        <v>83</v>
      </c>
      <c r="H194" s="86">
        <v>19</v>
      </c>
      <c r="I194" s="67" t="s">
        <v>123</v>
      </c>
      <c r="J194" s="66" t="s">
        <v>139</v>
      </c>
      <c r="K194" s="91" t="s">
        <v>45</v>
      </c>
      <c r="L194" s="66" t="str">
        <f>VLOOKUP(H194,'AA-IA'!$C$7:$G$29,4,FALSE)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194" s="109" t="str">
        <f>VLOOKUP(H194,'AA-IA'!$C$7:$G$29,5,FALSE)</f>
        <v>SALIDA</v>
      </c>
      <c r="N194" s="84" t="s">
        <v>38</v>
      </c>
      <c r="O194" s="84" t="s">
        <v>127</v>
      </c>
      <c r="P194" s="84">
        <v>1</v>
      </c>
      <c r="Q194" s="84">
        <v>2</v>
      </c>
      <c r="R194" s="84">
        <v>3</v>
      </c>
      <c r="S194" s="84">
        <v>1</v>
      </c>
      <c r="T194" s="68">
        <f t="shared" si="94"/>
        <v>7</v>
      </c>
      <c r="U194" s="107" t="str">
        <f t="shared" si="85"/>
        <v>MEDIO</v>
      </c>
      <c r="V194" s="109" t="str">
        <f t="shared" si="86"/>
        <v>NO SIGNIFICATIVO</v>
      </c>
      <c r="W194" s="91" t="s">
        <v>140</v>
      </c>
      <c r="X194" s="105" t="s">
        <v>132</v>
      </c>
      <c r="Y194" s="84">
        <v>1</v>
      </c>
      <c r="Z194" s="84">
        <v>1</v>
      </c>
      <c r="AA194" s="84">
        <v>2</v>
      </c>
      <c r="AB194" s="84">
        <v>0</v>
      </c>
      <c r="AC194" s="68">
        <f t="shared" si="95"/>
        <v>4</v>
      </c>
      <c r="AD194" s="107" t="str">
        <f t="shared" si="88"/>
        <v>BAJO</v>
      </c>
      <c r="AE194" s="109" t="str">
        <f t="shared" si="89"/>
        <v>NO SIGNIFICATIVO</v>
      </c>
      <c r="AF194" s="187" t="s">
        <v>141</v>
      </c>
      <c r="AG194" s="187"/>
      <c r="AH194" s="19"/>
    </row>
    <row r="195" spans="1:34" ht="90" customHeight="1" x14ac:dyDescent="0.25">
      <c r="A195" s="19"/>
      <c r="B195" s="86">
        <v>186</v>
      </c>
      <c r="C195" s="71" t="s">
        <v>98</v>
      </c>
      <c r="D195" s="91" t="s">
        <v>153</v>
      </c>
      <c r="E195" s="91" t="s">
        <v>154</v>
      </c>
      <c r="F195" s="91" t="s">
        <v>7</v>
      </c>
      <c r="G195" s="91" t="s">
        <v>83</v>
      </c>
      <c r="H195" s="86">
        <v>22</v>
      </c>
      <c r="I195" s="67" t="s">
        <v>125</v>
      </c>
      <c r="J195" s="66" t="s">
        <v>137</v>
      </c>
      <c r="K195" s="91" t="s">
        <v>45</v>
      </c>
      <c r="L195" s="66" t="str">
        <f>VLOOKUP(H195,'AA-IA'!$C$7:$G$29,4,FALSE)</f>
        <v>D.S. N° 014-2017- MINAM Reglamento de la Ley de Gestión Integral de Residuos Sólidos</v>
      </c>
      <c r="M195" s="109" t="str">
        <f>VLOOKUP(H195,'AA-IA'!$C$7:$G$29,5,FALSE)</f>
        <v>SALIDA</v>
      </c>
      <c r="N195" s="84" t="s">
        <v>38</v>
      </c>
      <c r="O195" s="84" t="s">
        <v>127</v>
      </c>
      <c r="P195" s="84">
        <v>1</v>
      </c>
      <c r="Q195" s="84">
        <v>2</v>
      </c>
      <c r="R195" s="84">
        <v>3</v>
      </c>
      <c r="S195" s="84">
        <v>1</v>
      </c>
      <c r="T195" s="68">
        <f t="shared" si="94"/>
        <v>7</v>
      </c>
      <c r="U195" s="107" t="str">
        <f t="shared" si="85"/>
        <v>MEDIO</v>
      </c>
      <c r="V195" s="109" t="str">
        <f t="shared" si="86"/>
        <v>NO SIGNIFICATIVO</v>
      </c>
      <c r="W195" s="91" t="s">
        <v>140</v>
      </c>
      <c r="X195" s="105" t="s">
        <v>132</v>
      </c>
      <c r="Y195" s="84">
        <v>1</v>
      </c>
      <c r="Z195" s="84">
        <v>1</v>
      </c>
      <c r="AA195" s="84">
        <v>2</v>
      </c>
      <c r="AB195" s="84">
        <v>0</v>
      </c>
      <c r="AC195" s="68">
        <f t="shared" si="95"/>
        <v>4</v>
      </c>
      <c r="AD195" s="107" t="str">
        <f t="shared" si="88"/>
        <v>BAJO</v>
      </c>
      <c r="AE195" s="109" t="str">
        <f t="shared" si="89"/>
        <v>NO SIGNIFICATIVO</v>
      </c>
      <c r="AF195" s="187" t="s">
        <v>141</v>
      </c>
      <c r="AG195" s="187"/>
      <c r="AH195" s="19"/>
    </row>
    <row r="196" spans="1:34" ht="90" customHeight="1" x14ac:dyDescent="0.25">
      <c r="A196" s="19"/>
      <c r="B196" s="86">
        <v>187</v>
      </c>
      <c r="C196" s="71" t="s">
        <v>98</v>
      </c>
      <c r="D196" s="74" t="s">
        <v>190</v>
      </c>
      <c r="E196" s="74" t="s">
        <v>169</v>
      </c>
      <c r="F196" s="91" t="s">
        <v>7</v>
      </c>
      <c r="G196" s="91" t="s">
        <v>83</v>
      </c>
      <c r="H196" s="86">
        <v>5</v>
      </c>
      <c r="I196" s="67" t="s">
        <v>108</v>
      </c>
      <c r="J196" s="66" t="s">
        <v>26</v>
      </c>
      <c r="K196" s="91" t="s">
        <v>45</v>
      </c>
      <c r="L196" s="66" t="str">
        <f>VLOOKUP(H196,'AA-IA'!$C$7:$G$29,4,FALSE)</f>
        <v>D.S. N° 032-2002-EM, Aprueban "Glosario, Siglas y Abreviaturas del Subsector Hidrocarburos"</v>
      </c>
      <c r="M196" s="109" t="str">
        <f>VLOOKUP(H196,'AA-IA'!$C$7:$G$29,5,FALSE)</f>
        <v>ENTRADA</v>
      </c>
      <c r="N196" s="84" t="s">
        <v>37</v>
      </c>
      <c r="O196" s="84" t="s">
        <v>148</v>
      </c>
      <c r="P196" s="84">
        <v>3</v>
      </c>
      <c r="Q196" s="84">
        <v>1</v>
      </c>
      <c r="R196" s="84">
        <v>0</v>
      </c>
      <c r="S196" s="84">
        <v>1</v>
      </c>
      <c r="T196" s="84">
        <f t="shared" si="94"/>
        <v>5</v>
      </c>
      <c r="U196" s="107" t="str">
        <f t="shared" si="85"/>
        <v>BAJO</v>
      </c>
      <c r="V196" s="109" t="str">
        <f t="shared" si="86"/>
        <v>NO SIGNIFICATIVO</v>
      </c>
      <c r="W196" s="84" t="s">
        <v>128</v>
      </c>
      <c r="X196" s="105" t="s">
        <v>132</v>
      </c>
      <c r="Y196" s="84">
        <v>3</v>
      </c>
      <c r="Z196" s="84">
        <v>0</v>
      </c>
      <c r="AA196" s="84">
        <v>0</v>
      </c>
      <c r="AB196" s="84">
        <v>0</v>
      </c>
      <c r="AC196" s="84">
        <f>SUM(Y196:AB196)</f>
        <v>3</v>
      </c>
      <c r="AD196" s="107" t="str">
        <f t="shared" si="88"/>
        <v>BAJO</v>
      </c>
      <c r="AE196" s="109" t="str">
        <f t="shared" si="89"/>
        <v>NO SIGNIFICATIVO</v>
      </c>
      <c r="AF196" s="187" t="s">
        <v>141</v>
      </c>
      <c r="AG196" s="187"/>
      <c r="AH196" s="19"/>
    </row>
    <row r="197" spans="1:34" ht="90" customHeight="1" x14ac:dyDescent="0.25">
      <c r="A197" s="19"/>
      <c r="B197" s="86">
        <v>188</v>
      </c>
      <c r="C197" s="71" t="s">
        <v>98</v>
      </c>
      <c r="D197" s="74" t="s">
        <v>190</v>
      </c>
      <c r="E197" s="74" t="s">
        <v>169</v>
      </c>
      <c r="F197" s="91" t="s">
        <v>7</v>
      </c>
      <c r="G197" s="91" t="s">
        <v>83</v>
      </c>
      <c r="H197" s="86">
        <v>9</v>
      </c>
      <c r="I197" s="67" t="s">
        <v>115</v>
      </c>
      <c r="J197" s="66" t="s">
        <v>192</v>
      </c>
      <c r="K197" s="91" t="s">
        <v>45</v>
      </c>
      <c r="L197" s="66" t="str">
        <f>VLOOKUP(H197,'AA-IA'!$C$7:$G$29,4,FALSE)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197" s="109" t="str">
        <f>VLOOKUP(H197,'AA-IA'!$C$7:$G$29,5,FALSE)</f>
        <v>SALIDA</v>
      </c>
      <c r="N197" s="84" t="s">
        <v>37</v>
      </c>
      <c r="O197" s="84" t="s">
        <v>148</v>
      </c>
      <c r="P197" s="84">
        <v>3</v>
      </c>
      <c r="Q197" s="84">
        <v>1</v>
      </c>
      <c r="R197" s="84">
        <v>1</v>
      </c>
      <c r="S197" s="84">
        <v>1</v>
      </c>
      <c r="T197" s="84">
        <f t="shared" si="94"/>
        <v>6</v>
      </c>
      <c r="U197" s="107" t="str">
        <f t="shared" si="85"/>
        <v>BAJO</v>
      </c>
      <c r="V197" s="109" t="str">
        <f t="shared" si="86"/>
        <v>NO SIGNIFICATIVO</v>
      </c>
      <c r="W197" s="84" t="s">
        <v>133</v>
      </c>
      <c r="X197" s="105" t="s">
        <v>132</v>
      </c>
      <c r="Y197" s="84">
        <v>3</v>
      </c>
      <c r="Z197" s="84">
        <v>0</v>
      </c>
      <c r="AA197" s="84">
        <v>0</v>
      </c>
      <c r="AB197" s="84">
        <v>0</v>
      </c>
      <c r="AC197" s="84">
        <f>SUM(Y197:AB197)</f>
        <v>3</v>
      </c>
      <c r="AD197" s="107" t="str">
        <f t="shared" si="88"/>
        <v>BAJO</v>
      </c>
      <c r="AE197" s="109" t="str">
        <f t="shared" si="89"/>
        <v>NO SIGNIFICATIVO</v>
      </c>
      <c r="AF197" s="187" t="s">
        <v>141</v>
      </c>
      <c r="AG197" s="187"/>
      <c r="AH197" s="19"/>
    </row>
    <row r="198" spans="1:34" ht="90" customHeight="1" x14ac:dyDescent="0.25">
      <c r="A198" s="19"/>
      <c r="B198" s="86">
        <v>189</v>
      </c>
      <c r="C198" s="71" t="s">
        <v>98</v>
      </c>
      <c r="D198" s="74" t="s">
        <v>190</v>
      </c>
      <c r="E198" s="74" t="s">
        <v>169</v>
      </c>
      <c r="F198" s="91" t="s">
        <v>7</v>
      </c>
      <c r="G198" s="91" t="s">
        <v>83</v>
      </c>
      <c r="H198" s="86">
        <v>11</v>
      </c>
      <c r="I198" s="67" t="s">
        <v>126</v>
      </c>
      <c r="J198" s="66" t="s">
        <v>144</v>
      </c>
      <c r="K198" s="91" t="s">
        <v>45</v>
      </c>
      <c r="L198" s="66" t="str">
        <f>VLOOKUP(H198,'AA-IA'!$C$7:$G$29,4,FALSE)</f>
        <v>D.S. N° 003-2008-MINAM, Aprueban los Estandares Nacionales de Calidad Ambiental para Aire</v>
      </c>
      <c r="M198" s="109" t="str">
        <f>VLOOKUP(H198,'AA-IA'!$C$7:$G$29,5,FALSE)</f>
        <v>SALIDA</v>
      </c>
      <c r="N198" s="84" t="s">
        <v>37</v>
      </c>
      <c r="O198" s="84" t="s">
        <v>148</v>
      </c>
      <c r="P198" s="84">
        <v>3</v>
      </c>
      <c r="Q198" s="84">
        <v>1</v>
      </c>
      <c r="R198" s="84">
        <v>1</v>
      </c>
      <c r="S198" s="84">
        <v>1</v>
      </c>
      <c r="T198" s="84">
        <f>SUM(P198:S198)</f>
        <v>6</v>
      </c>
      <c r="U198" s="107" t="str">
        <f t="shared" si="85"/>
        <v>BAJO</v>
      </c>
      <c r="V198" s="109" t="str">
        <f t="shared" si="86"/>
        <v>NO SIGNIFICATIVO</v>
      </c>
      <c r="W198" s="84" t="s">
        <v>128</v>
      </c>
      <c r="X198" s="105" t="s">
        <v>132</v>
      </c>
      <c r="Y198" s="84">
        <v>3</v>
      </c>
      <c r="Z198" s="84">
        <v>0</v>
      </c>
      <c r="AA198" s="84">
        <v>0</v>
      </c>
      <c r="AB198" s="84">
        <v>0</v>
      </c>
      <c r="AC198" s="84">
        <f t="shared" ref="AC198:AC203" si="97">SUM(Y198:AB198)</f>
        <v>3</v>
      </c>
      <c r="AD198" s="107" t="str">
        <f t="shared" si="88"/>
        <v>BAJO</v>
      </c>
      <c r="AE198" s="109" t="str">
        <f t="shared" si="89"/>
        <v>NO SIGNIFICATIVO</v>
      </c>
      <c r="AF198" s="187" t="s">
        <v>141</v>
      </c>
      <c r="AG198" s="187"/>
      <c r="AH198" s="19"/>
    </row>
    <row r="199" spans="1:34" ht="90" customHeight="1" x14ac:dyDescent="0.25">
      <c r="A199" s="19"/>
      <c r="B199" s="82">
        <v>190</v>
      </c>
      <c r="C199" s="71" t="s">
        <v>98</v>
      </c>
      <c r="D199" s="74" t="s">
        <v>190</v>
      </c>
      <c r="E199" s="74" t="s">
        <v>169</v>
      </c>
      <c r="F199" s="91" t="s">
        <v>7</v>
      </c>
      <c r="G199" s="91" t="s">
        <v>83</v>
      </c>
      <c r="H199" s="86">
        <v>14</v>
      </c>
      <c r="I199" s="67" t="s">
        <v>118</v>
      </c>
      <c r="J199" s="66" t="s">
        <v>144</v>
      </c>
      <c r="K199" s="91" t="s">
        <v>45</v>
      </c>
      <c r="L199" s="66" t="str">
        <f>VLOOKUP(H199,'AA-IA'!$C$7:$G$29,4,FALSE)</f>
        <v>D.S. Nº 085-2003-PCM, Aprueban el reglamento de estándares nacionales de calidad ambiental para ruido</v>
      </c>
      <c r="M199" s="109" t="str">
        <f>VLOOKUP(H199,'AA-IA'!$C$7:$G$29,5,FALSE)</f>
        <v>SALIDA</v>
      </c>
      <c r="N199" s="84" t="s">
        <v>37</v>
      </c>
      <c r="O199" s="84" t="s">
        <v>148</v>
      </c>
      <c r="P199" s="84">
        <v>3</v>
      </c>
      <c r="Q199" s="84">
        <v>1</v>
      </c>
      <c r="R199" s="84">
        <v>1</v>
      </c>
      <c r="S199" s="84">
        <v>1</v>
      </c>
      <c r="T199" s="84">
        <f t="shared" ref="T199:T203" si="98">SUM(P199:S199)</f>
        <v>6</v>
      </c>
      <c r="U199" s="107" t="str">
        <f t="shared" si="85"/>
        <v>BAJO</v>
      </c>
      <c r="V199" s="109" t="str">
        <f t="shared" si="86"/>
        <v>NO SIGNIFICATIVO</v>
      </c>
      <c r="W199" s="84" t="s">
        <v>128</v>
      </c>
      <c r="X199" s="105" t="s">
        <v>132</v>
      </c>
      <c r="Y199" s="84">
        <v>3</v>
      </c>
      <c r="Z199" s="84">
        <v>0</v>
      </c>
      <c r="AA199" s="84">
        <v>0</v>
      </c>
      <c r="AB199" s="84">
        <v>0</v>
      </c>
      <c r="AC199" s="84">
        <f t="shared" si="97"/>
        <v>3</v>
      </c>
      <c r="AD199" s="107" t="str">
        <f t="shared" si="88"/>
        <v>BAJO</v>
      </c>
      <c r="AE199" s="109" t="str">
        <f t="shared" si="89"/>
        <v>NO SIGNIFICATIVO</v>
      </c>
      <c r="AF199" s="187" t="s">
        <v>141</v>
      </c>
      <c r="AG199" s="187"/>
      <c r="AH199" s="19"/>
    </row>
    <row r="200" spans="1:34" ht="90" customHeight="1" x14ac:dyDescent="0.25">
      <c r="A200" s="19"/>
      <c r="B200" s="86">
        <v>191</v>
      </c>
      <c r="C200" s="71" t="s">
        <v>98</v>
      </c>
      <c r="D200" s="74" t="s">
        <v>190</v>
      </c>
      <c r="E200" s="74" t="s">
        <v>169</v>
      </c>
      <c r="F200" s="91" t="s">
        <v>7</v>
      </c>
      <c r="G200" s="91" t="s">
        <v>83</v>
      </c>
      <c r="H200" s="86">
        <v>15</v>
      </c>
      <c r="I200" s="67" t="s">
        <v>119</v>
      </c>
      <c r="J200" s="66" t="s">
        <v>143</v>
      </c>
      <c r="K200" s="91" t="s">
        <v>45</v>
      </c>
      <c r="L200" s="66" t="str">
        <f>VLOOKUP(H200,'AA-IA'!$C$7:$G$29,4,FALSE)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200" s="109" t="str">
        <f>VLOOKUP(H200,'AA-IA'!$C$7:$G$29,5,FALSE)</f>
        <v>SALIDA</v>
      </c>
      <c r="N200" s="84" t="s">
        <v>37</v>
      </c>
      <c r="O200" s="84" t="s">
        <v>148</v>
      </c>
      <c r="P200" s="84">
        <v>2</v>
      </c>
      <c r="Q200" s="84">
        <v>1</v>
      </c>
      <c r="R200" s="84">
        <v>2</v>
      </c>
      <c r="S200" s="84">
        <v>1</v>
      </c>
      <c r="T200" s="84">
        <f t="shared" si="98"/>
        <v>6</v>
      </c>
      <c r="U200" s="107" t="str">
        <f t="shared" si="85"/>
        <v>BAJO</v>
      </c>
      <c r="V200" s="109" t="str">
        <f t="shared" si="86"/>
        <v>NO SIGNIFICATIVO</v>
      </c>
      <c r="W200" s="84" t="s">
        <v>133</v>
      </c>
      <c r="X200" s="105" t="s">
        <v>132</v>
      </c>
      <c r="Y200" s="84">
        <v>2</v>
      </c>
      <c r="Z200" s="84">
        <v>0</v>
      </c>
      <c r="AA200" s="84">
        <v>1</v>
      </c>
      <c r="AB200" s="84">
        <v>0</v>
      </c>
      <c r="AC200" s="84">
        <f t="shared" si="97"/>
        <v>3</v>
      </c>
      <c r="AD200" s="107" t="str">
        <f t="shared" si="88"/>
        <v>BAJO</v>
      </c>
      <c r="AE200" s="109" t="str">
        <f t="shared" si="89"/>
        <v>NO SIGNIFICATIVO</v>
      </c>
      <c r="AF200" s="187" t="s">
        <v>141</v>
      </c>
      <c r="AG200" s="187"/>
      <c r="AH200" s="19"/>
    </row>
    <row r="201" spans="1:34" ht="90" customHeight="1" x14ac:dyDescent="0.25">
      <c r="A201" s="19"/>
      <c r="B201" s="86">
        <v>192</v>
      </c>
      <c r="C201" s="71" t="s">
        <v>98</v>
      </c>
      <c r="D201" s="74" t="s">
        <v>190</v>
      </c>
      <c r="E201" s="74" t="s">
        <v>169</v>
      </c>
      <c r="F201" s="91" t="s">
        <v>7</v>
      </c>
      <c r="G201" s="91" t="s">
        <v>83</v>
      </c>
      <c r="H201" s="86">
        <v>16</v>
      </c>
      <c r="I201" s="67" t="s">
        <v>120</v>
      </c>
      <c r="J201" s="66" t="s">
        <v>143</v>
      </c>
      <c r="K201" s="91" t="s">
        <v>45</v>
      </c>
      <c r="L201" s="66" t="str">
        <f>VLOOKUP(H201,'AA-IA'!$C$7:$G$29,4,FALSE)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201" s="109" t="str">
        <f>VLOOKUP(H201,'AA-IA'!$C$7:$G$29,5,FALSE)</f>
        <v>SALIDA</v>
      </c>
      <c r="N201" s="84" t="s">
        <v>37</v>
      </c>
      <c r="O201" s="84" t="s">
        <v>148</v>
      </c>
      <c r="P201" s="84">
        <v>1</v>
      </c>
      <c r="Q201" s="84">
        <v>1</v>
      </c>
      <c r="R201" s="84">
        <v>3</v>
      </c>
      <c r="S201" s="84">
        <v>1</v>
      </c>
      <c r="T201" s="84">
        <f t="shared" si="98"/>
        <v>6</v>
      </c>
      <c r="U201" s="107" t="str">
        <f t="shared" si="85"/>
        <v>BAJO</v>
      </c>
      <c r="V201" s="109" t="str">
        <f t="shared" si="86"/>
        <v>NO SIGNIFICATIVO</v>
      </c>
      <c r="W201" s="84" t="s">
        <v>133</v>
      </c>
      <c r="X201" s="105" t="s">
        <v>132</v>
      </c>
      <c r="Y201" s="84">
        <v>2</v>
      </c>
      <c r="Z201" s="84">
        <v>0</v>
      </c>
      <c r="AA201" s="84">
        <v>2</v>
      </c>
      <c r="AB201" s="84">
        <v>0</v>
      </c>
      <c r="AC201" s="84">
        <f t="shared" si="97"/>
        <v>4</v>
      </c>
      <c r="AD201" s="107" t="str">
        <f t="shared" si="88"/>
        <v>BAJO</v>
      </c>
      <c r="AE201" s="109" t="str">
        <f t="shared" si="89"/>
        <v>NO SIGNIFICATIVO</v>
      </c>
      <c r="AF201" s="187" t="s">
        <v>141</v>
      </c>
      <c r="AG201" s="187"/>
      <c r="AH201" s="19"/>
    </row>
    <row r="202" spans="1:34" ht="90" customHeight="1" x14ac:dyDescent="0.25">
      <c r="A202" s="19"/>
      <c r="B202" s="86">
        <v>193</v>
      </c>
      <c r="C202" s="71" t="s">
        <v>98</v>
      </c>
      <c r="D202" s="74" t="s">
        <v>190</v>
      </c>
      <c r="E202" s="74" t="s">
        <v>169</v>
      </c>
      <c r="F202" s="91" t="s">
        <v>7</v>
      </c>
      <c r="G202" s="91" t="s">
        <v>83</v>
      </c>
      <c r="H202" s="86">
        <v>19</v>
      </c>
      <c r="I202" s="67" t="s">
        <v>123</v>
      </c>
      <c r="J202" s="66" t="s">
        <v>143</v>
      </c>
      <c r="K202" s="91" t="s">
        <v>45</v>
      </c>
      <c r="L202" s="66" t="str">
        <f>VLOOKUP(H202,'AA-IA'!$C$7:$G$29,4,FALSE)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202" s="109" t="str">
        <f>VLOOKUP(H202,'AA-IA'!$C$7:$G$29,5,FALSE)</f>
        <v>SALIDA</v>
      </c>
      <c r="N202" s="84" t="s">
        <v>38</v>
      </c>
      <c r="O202" s="84" t="s">
        <v>148</v>
      </c>
      <c r="P202" s="84">
        <v>1</v>
      </c>
      <c r="Q202" s="84">
        <v>1</v>
      </c>
      <c r="R202" s="84">
        <v>3</v>
      </c>
      <c r="S202" s="84">
        <v>1</v>
      </c>
      <c r="T202" s="84">
        <f t="shared" si="98"/>
        <v>6</v>
      </c>
      <c r="U202" s="107" t="str">
        <f t="shared" si="85"/>
        <v>BAJO</v>
      </c>
      <c r="V202" s="109" t="str">
        <f t="shared" si="86"/>
        <v>NO SIGNIFICATIVO</v>
      </c>
      <c r="W202" s="84" t="s">
        <v>129</v>
      </c>
      <c r="X202" s="105" t="s">
        <v>132</v>
      </c>
      <c r="Y202" s="84">
        <v>2</v>
      </c>
      <c r="Z202" s="84">
        <v>1</v>
      </c>
      <c r="AA202" s="84">
        <v>2</v>
      </c>
      <c r="AB202" s="84">
        <v>0</v>
      </c>
      <c r="AC202" s="84">
        <f t="shared" si="97"/>
        <v>5</v>
      </c>
      <c r="AD202" s="107" t="str">
        <f t="shared" si="88"/>
        <v>BAJO</v>
      </c>
      <c r="AE202" s="109" t="str">
        <f t="shared" si="89"/>
        <v>NO SIGNIFICATIVO</v>
      </c>
      <c r="AF202" s="187" t="s">
        <v>141</v>
      </c>
      <c r="AG202" s="187"/>
      <c r="AH202" s="19"/>
    </row>
    <row r="203" spans="1:34" ht="90" customHeight="1" x14ac:dyDescent="0.25">
      <c r="A203" s="19"/>
      <c r="B203" s="86">
        <v>194</v>
      </c>
      <c r="C203" s="71" t="s">
        <v>98</v>
      </c>
      <c r="D203" s="74" t="s">
        <v>190</v>
      </c>
      <c r="E203" s="74" t="s">
        <v>169</v>
      </c>
      <c r="F203" s="91" t="s">
        <v>7</v>
      </c>
      <c r="G203" s="91" t="s">
        <v>83</v>
      </c>
      <c r="H203" s="86">
        <v>22</v>
      </c>
      <c r="I203" s="67" t="s">
        <v>125</v>
      </c>
      <c r="J203" s="66" t="s">
        <v>144</v>
      </c>
      <c r="K203" s="91" t="s">
        <v>45</v>
      </c>
      <c r="L203" s="66" t="str">
        <f>VLOOKUP(H203,'AA-IA'!$C$7:$G$29,4,FALSE)</f>
        <v>D.S. N° 014-2017- MINAM Reglamento de la Ley de Gestión Integral de Residuos Sólidos</v>
      </c>
      <c r="M203" s="109" t="str">
        <f>VLOOKUP(H203,'AA-IA'!$C$7:$G$29,5,FALSE)</f>
        <v>SALIDA</v>
      </c>
      <c r="N203" s="84" t="s">
        <v>38</v>
      </c>
      <c r="O203" s="84" t="s">
        <v>148</v>
      </c>
      <c r="P203" s="84">
        <v>1</v>
      </c>
      <c r="Q203" s="84">
        <v>2</v>
      </c>
      <c r="R203" s="84">
        <v>3</v>
      </c>
      <c r="S203" s="84">
        <v>1</v>
      </c>
      <c r="T203" s="84">
        <f t="shared" si="98"/>
        <v>7</v>
      </c>
      <c r="U203" s="107" t="str">
        <f t="shared" si="85"/>
        <v>MEDIO</v>
      </c>
      <c r="V203" s="109" t="str">
        <f t="shared" si="86"/>
        <v>NO SIGNIFICATIVO</v>
      </c>
      <c r="W203" s="84" t="s">
        <v>129</v>
      </c>
      <c r="X203" s="105" t="s">
        <v>132</v>
      </c>
      <c r="Y203" s="84">
        <v>1</v>
      </c>
      <c r="Z203" s="84">
        <v>1</v>
      </c>
      <c r="AA203" s="84">
        <v>2</v>
      </c>
      <c r="AB203" s="84">
        <v>0</v>
      </c>
      <c r="AC203" s="84">
        <f t="shared" si="97"/>
        <v>4</v>
      </c>
      <c r="AD203" s="107" t="str">
        <f t="shared" si="88"/>
        <v>BAJO</v>
      </c>
      <c r="AE203" s="109" t="str">
        <f t="shared" si="89"/>
        <v>NO SIGNIFICATIVO</v>
      </c>
      <c r="AF203" s="187" t="s">
        <v>141</v>
      </c>
      <c r="AG203" s="187"/>
      <c r="AH203" s="19"/>
    </row>
    <row r="204" spans="1:34" ht="90" customHeight="1" x14ac:dyDescent="0.25">
      <c r="A204" s="19"/>
      <c r="B204" s="82">
        <v>195</v>
      </c>
      <c r="C204" s="71" t="s">
        <v>158</v>
      </c>
      <c r="D204" s="86" t="s">
        <v>159</v>
      </c>
      <c r="E204" s="86" t="s">
        <v>160</v>
      </c>
      <c r="F204" s="144" t="s">
        <v>161</v>
      </c>
      <c r="G204" s="144"/>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9"/>
    </row>
    <row r="205" spans="1:34" ht="90" customHeight="1" x14ac:dyDescent="0.25">
      <c r="A205" s="19"/>
      <c r="B205" s="86">
        <v>196</v>
      </c>
      <c r="C205" s="71" t="s">
        <v>158</v>
      </c>
      <c r="D205" s="74" t="s">
        <v>170</v>
      </c>
      <c r="E205" s="74" t="s">
        <v>171</v>
      </c>
      <c r="F205" s="188" t="s">
        <v>163</v>
      </c>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9"/>
    </row>
    <row r="206" spans="1:34" ht="90" customHeight="1" x14ac:dyDescent="0.25">
      <c r="A206" s="19"/>
      <c r="B206" s="86">
        <v>197</v>
      </c>
      <c r="C206" s="71" t="s">
        <v>158</v>
      </c>
      <c r="D206" s="74" t="s">
        <v>183</v>
      </c>
      <c r="E206" s="74" t="s">
        <v>183</v>
      </c>
      <c r="F206" s="144" t="s">
        <v>162</v>
      </c>
      <c r="G206" s="144"/>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9"/>
    </row>
    <row r="207" spans="1:34" ht="90" customHeight="1" x14ac:dyDescent="0.25">
      <c r="A207" s="19"/>
      <c r="B207" s="86">
        <v>198</v>
      </c>
      <c r="C207" s="71" t="s">
        <v>105</v>
      </c>
      <c r="D207" s="74" t="s">
        <v>184</v>
      </c>
      <c r="E207" s="74" t="s">
        <v>149</v>
      </c>
      <c r="F207" s="86" t="s">
        <v>157</v>
      </c>
      <c r="G207" s="91" t="s">
        <v>83</v>
      </c>
      <c r="H207" s="86">
        <v>5</v>
      </c>
      <c r="I207" s="67" t="s">
        <v>108</v>
      </c>
      <c r="J207" s="66" t="s">
        <v>26</v>
      </c>
      <c r="K207" s="91" t="s">
        <v>45</v>
      </c>
      <c r="L207" s="66" t="str">
        <f>VLOOKUP(H207,'AA-IA'!$C$7:$G$29,4,FALSE)</f>
        <v>D.S. N° 032-2002-EM, Aprueban "Glosario, Siglas y Abreviaturas del Subsector Hidrocarburos"</v>
      </c>
      <c r="M207" s="109" t="str">
        <f>VLOOKUP(H207,'AA-IA'!$C$7:$G$29,5,FALSE)</f>
        <v>ENTRADA</v>
      </c>
      <c r="N207" s="84" t="s">
        <v>37</v>
      </c>
      <c r="O207" s="84" t="s">
        <v>148</v>
      </c>
      <c r="P207" s="84">
        <v>3</v>
      </c>
      <c r="Q207" s="84">
        <v>1</v>
      </c>
      <c r="R207" s="84">
        <v>0</v>
      </c>
      <c r="S207" s="84">
        <v>1</v>
      </c>
      <c r="T207" s="84">
        <f t="shared" ref="T207:T214" si="99">SUM(P207:S207)</f>
        <v>5</v>
      </c>
      <c r="U207" s="107" t="str">
        <f t="shared" si="85"/>
        <v>BAJO</v>
      </c>
      <c r="V207" s="109" t="str">
        <f t="shared" si="86"/>
        <v>NO SIGNIFICATIVO</v>
      </c>
      <c r="W207" s="84" t="s">
        <v>128</v>
      </c>
      <c r="X207" s="105" t="s">
        <v>132</v>
      </c>
      <c r="Y207" s="84">
        <v>3</v>
      </c>
      <c r="Z207" s="84">
        <v>0</v>
      </c>
      <c r="AA207" s="84">
        <v>0</v>
      </c>
      <c r="AB207" s="84">
        <v>0</v>
      </c>
      <c r="AC207" s="84">
        <f>SUM(Y207:AB207)</f>
        <v>3</v>
      </c>
      <c r="AD207" s="107" t="str">
        <f t="shared" si="88"/>
        <v>BAJO</v>
      </c>
      <c r="AE207" s="109" t="str">
        <f t="shared" si="89"/>
        <v>NO SIGNIFICATIVO</v>
      </c>
      <c r="AF207" s="187" t="s">
        <v>141</v>
      </c>
      <c r="AG207" s="187"/>
      <c r="AH207" s="19"/>
    </row>
    <row r="208" spans="1:34" ht="90" customHeight="1" x14ac:dyDescent="0.25">
      <c r="A208" s="19"/>
      <c r="B208" s="86">
        <v>199</v>
      </c>
      <c r="C208" s="71" t="s">
        <v>105</v>
      </c>
      <c r="D208" s="74" t="s">
        <v>184</v>
      </c>
      <c r="E208" s="74" t="s">
        <v>149</v>
      </c>
      <c r="F208" s="86" t="s">
        <v>157</v>
      </c>
      <c r="G208" s="91" t="s">
        <v>83</v>
      </c>
      <c r="H208" s="86">
        <v>9</v>
      </c>
      <c r="I208" s="67" t="s">
        <v>115</v>
      </c>
      <c r="J208" s="66" t="s">
        <v>193</v>
      </c>
      <c r="K208" s="91" t="s">
        <v>45</v>
      </c>
      <c r="L208" s="66" t="str">
        <f>VLOOKUP(H208,'AA-IA'!$C$7:$G$29,4,FALSE)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208" s="109" t="str">
        <f>VLOOKUP(H208,'AA-IA'!$C$7:$G$29,5,FALSE)</f>
        <v>SALIDA</v>
      </c>
      <c r="N208" s="84" t="s">
        <v>37</v>
      </c>
      <c r="O208" s="84" t="s">
        <v>148</v>
      </c>
      <c r="P208" s="84">
        <v>3</v>
      </c>
      <c r="Q208" s="84">
        <v>1</v>
      </c>
      <c r="R208" s="84">
        <v>1</v>
      </c>
      <c r="S208" s="84">
        <v>1</v>
      </c>
      <c r="T208" s="84">
        <f t="shared" si="99"/>
        <v>6</v>
      </c>
      <c r="U208" s="107" t="str">
        <f t="shared" si="85"/>
        <v>BAJO</v>
      </c>
      <c r="V208" s="109" t="str">
        <f t="shared" si="86"/>
        <v>NO SIGNIFICATIVO</v>
      </c>
      <c r="W208" s="84" t="s">
        <v>133</v>
      </c>
      <c r="X208" s="105" t="s">
        <v>132</v>
      </c>
      <c r="Y208" s="84">
        <v>3</v>
      </c>
      <c r="Z208" s="84">
        <v>0</v>
      </c>
      <c r="AA208" s="84">
        <v>0</v>
      </c>
      <c r="AB208" s="84">
        <v>0</v>
      </c>
      <c r="AC208" s="84">
        <f>SUM(Y208:AB208)</f>
        <v>3</v>
      </c>
      <c r="AD208" s="107" t="str">
        <f t="shared" si="88"/>
        <v>BAJO</v>
      </c>
      <c r="AE208" s="109" t="str">
        <f t="shared" si="89"/>
        <v>NO SIGNIFICATIVO</v>
      </c>
      <c r="AF208" s="187" t="s">
        <v>141</v>
      </c>
      <c r="AG208" s="187"/>
      <c r="AH208" s="19"/>
    </row>
    <row r="209" spans="1:34" ht="90" customHeight="1" x14ac:dyDescent="0.25">
      <c r="A209" s="19"/>
      <c r="B209" s="82">
        <v>200</v>
      </c>
      <c r="C209" s="71" t="s">
        <v>105</v>
      </c>
      <c r="D209" s="74" t="s">
        <v>184</v>
      </c>
      <c r="E209" s="74" t="s">
        <v>149</v>
      </c>
      <c r="F209" s="86" t="s">
        <v>157</v>
      </c>
      <c r="G209" s="91" t="s">
        <v>83</v>
      </c>
      <c r="H209" s="86">
        <v>11</v>
      </c>
      <c r="I209" s="67" t="s">
        <v>126</v>
      </c>
      <c r="J209" s="66" t="s">
        <v>144</v>
      </c>
      <c r="K209" s="91" t="s">
        <v>45</v>
      </c>
      <c r="L209" s="66" t="str">
        <f>VLOOKUP(H209,'AA-IA'!$C$7:$G$29,4,FALSE)</f>
        <v>D.S. N° 003-2008-MINAM, Aprueban los Estandares Nacionales de Calidad Ambiental para Aire</v>
      </c>
      <c r="M209" s="109" t="str">
        <f>VLOOKUP(H209,'AA-IA'!$C$7:$G$29,5,FALSE)</f>
        <v>SALIDA</v>
      </c>
      <c r="N209" s="84" t="s">
        <v>37</v>
      </c>
      <c r="O209" s="84" t="s">
        <v>148</v>
      </c>
      <c r="P209" s="84">
        <v>3</v>
      </c>
      <c r="Q209" s="84">
        <v>1</v>
      </c>
      <c r="R209" s="84">
        <v>1</v>
      </c>
      <c r="S209" s="84">
        <v>1</v>
      </c>
      <c r="T209" s="84">
        <f>SUM(P209:S209)</f>
        <v>6</v>
      </c>
      <c r="U209" s="107" t="str">
        <f t="shared" si="85"/>
        <v>BAJO</v>
      </c>
      <c r="V209" s="109" t="str">
        <f t="shared" si="86"/>
        <v>NO SIGNIFICATIVO</v>
      </c>
      <c r="W209" s="84" t="s">
        <v>128</v>
      </c>
      <c r="X209" s="105" t="s">
        <v>132</v>
      </c>
      <c r="Y209" s="84">
        <v>3</v>
      </c>
      <c r="Z209" s="84">
        <v>0</v>
      </c>
      <c r="AA209" s="84">
        <v>0</v>
      </c>
      <c r="AB209" s="84">
        <v>0</v>
      </c>
      <c r="AC209" s="84">
        <f t="shared" ref="AC209:AC214" si="100">SUM(Y209:AB209)</f>
        <v>3</v>
      </c>
      <c r="AD209" s="107" t="str">
        <f t="shared" si="88"/>
        <v>BAJO</v>
      </c>
      <c r="AE209" s="109" t="str">
        <f t="shared" si="89"/>
        <v>NO SIGNIFICATIVO</v>
      </c>
      <c r="AF209" s="187" t="s">
        <v>141</v>
      </c>
      <c r="AG209" s="187"/>
      <c r="AH209" s="19"/>
    </row>
    <row r="210" spans="1:34" ht="90" customHeight="1" x14ac:dyDescent="0.25">
      <c r="A210" s="19"/>
      <c r="B210" s="86">
        <v>201</v>
      </c>
      <c r="C210" s="71" t="s">
        <v>105</v>
      </c>
      <c r="D210" s="74" t="s">
        <v>184</v>
      </c>
      <c r="E210" s="74" t="s">
        <v>149</v>
      </c>
      <c r="F210" s="86" t="s">
        <v>157</v>
      </c>
      <c r="G210" s="91" t="s">
        <v>83</v>
      </c>
      <c r="H210" s="86">
        <v>14</v>
      </c>
      <c r="I210" s="67" t="s">
        <v>118</v>
      </c>
      <c r="J210" s="66" t="s">
        <v>144</v>
      </c>
      <c r="K210" s="91" t="s">
        <v>45</v>
      </c>
      <c r="L210" s="66" t="str">
        <f>VLOOKUP(H210,'AA-IA'!$C$7:$G$29,4,FALSE)</f>
        <v>D.S. Nº 085-2003-PCM, Aprueban el reglamento de estándares nacionales de calidad ambiental para ruido</v>
      </c>
      <c r="M210" s="109" t="str">
        <f>VLOOKUP(H210,'AA-IA'!$C$7:$G$29,5,FALSE)</f>
        <v>SALIDA</v>
      </c>
      <c r="N210" s="84" t="s">
        <v>37</v>
      </c>
      <c r="O210" s="84" t="s">
        <v>148</v>
      </c>
      <c r="P210" s="84">
        <v>3</v>
      </c>
      <c r="Q210" s="84">
        <v>1</v>
      </c>
      <c r="R210" s="84">
        <v>1</v>
      </c>
      <c r="S210" s="84">
        <v>1</v>
      </c>
      <c r="T210" s="84">
        <f t="shared" si="99"/>
        <v>6</v>
      </c>
      <c r="U210" s="107" t="str">
        <f t="shared" si="85"/>
        <v>BAJO</v>
      </c>
      <c r="V210" s="109" t="str">
        <f t="shared" si="86"/>
        <v>NO SIGNIFICATIVO</v>
      </c>
      <c r="W210" s="84" t="s">
        <v>128</v>
      </c>
      <c r="X210" s="105" t="s">
        <v>132</v>
      </c>
      <c r="Y210" s="84">
        <v>3</v>
      </c>
      <c r="Z210" s="84">
        <v>0</v>
      </c>
      <c r="AA210" s="84">
        <v>0</v>
      </c>
      <c r="AB210" s="84">
        <v>0</v>
      </c>
      <c r="AC210" s="84">
        <f t="shared" si="100"/>
        <v>3</v>
      </c>
      <c r="AD210" s="107" t="str">
        <f t="shared" si="88"/>
        <v>BAJO</v>
      </c>
      <c r="AE210" s="109" t="str">
        <f t="shared" si="89"/>
        <v>NO SIGNIFICATIVO</v>
      </c>
      <c r="AF210" s="187" t="s">
        <v>141</v>
      </c>
      <c r="AG210" s="187"/>
      <c r="AH210" s="19"/>
    </row>
    <row r="211" spans="1:34" ht="90" customHeight="1" x14ac:dyDescent="0.25">
      <c r="A211" s="19"/>
      <c r="B211" s="86">
        <v>202</v>
      </c>
      <c r="C211" s="71" t="s">
        <v>105</v>
      </c>
      <c r="D211" s="74" t="s">
        <v>184</v>
      </c>
      <c r="E211" s="74" t="s">
        <v>149</v>
      </c>
      <c r="F211" s="86" t="s">
        <v>157</v>
      </c>
      <c r="G211" s="91" t="s">
        <v>83</v>
      </c>
      <c r="H211" s="86">
        <v>15</v>
      </c>
      <c r="I211" s="67" t="s">
        <v>119</v>
      </c>
      <c r="J211" s="66" t="s">
        <v>143</v>
      </c>
      <c r="K211" s="91" t="s">
        <v>45</v>
      </c>
      <c r="L211" s="66" t="str">
        <f>VLOOKUP(H211,'AA-IA'!$C$7:$G$29,4,FALSE)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211" s="109" t="str">
        <f>VLOOKUP(H211,'AA-IA'!$C$7:$G$29,5,FALSE)</f>
        <v>SALIDA</v>
      </c>
      <c r="N211" s="84" t="s">
        <v>37</v>
      </c>
      <c r="O211" s="84" t="s">
        <v>148</v>
      </c>
      <c r="P211" s="84">
        <v>2</v>
      </c>
      <c r="Q211" s="84">
        <v>1</v>
      </c>
      <c r="R211" s="84">
        <v>2</v>
      </c>
      <c r="S211" s="84">
        <v>1</v>
      </c>
      <c r="T211" s="84">
        <f t="shared" si="99"/>
        <v>6</v>
      </c>
      <c r="U211" s="107" t="str">
        <f t="shared" si="85"/>
        <v>BAJO</v>
      </c>
      <c r="V211" s="109" t="str">
        <f t="shared" si="86"/>
        <v>NO SIGNIFICATIVO</v>
      </c>
      <c r="W211" s="84" t="s">
        <v>133</v>
      </c>
      <c r="X211" s="105" t="s">
        <v>132</v>
      </c>
      <c r="Y211" s="84">
        <v>2</v>
      </c>
      <c r="Z211" s="84">
        <v>0</v>
      </c>
      <c r="AA211" s="84">
        <v>1</v>
      </c>
      <c r="AB211" s="84">
        <v>0</v>
      </c>
      <c r="AC211" s="84">
        <f t="shared" si="100"/>
        <v>3</v>
      </c>
      <c r="AD211" s="107" t="str">
        <f t="shared" si="88"/>
        <v>BAJO</v>
      </c>
      <c r="AE211" s="109" t="str">
        <f t="shared" si="89"/>
        <v>NO SIGNIFICATIVO</v>
      </c>
      <c r="AF211" s="187" t="s">
        <v>141</v>
      </c>
      <c r="AG211" s="187"/>
      <c r="AH211" s="19"/>
    </row>
    <row r="212" spans="1:34" ht="90" customHeight="1" x14ac:dyDescent="0.25">
      <c r="A212" s="19"/>
      <c r="B212" s="86">
        <v>203</v>
      </c>
      <c r="C212" s="71" t="s">
        <v>105</v>
      </c>
      <c r="D212" s="74" t="s">
        <v>184</v>
      </c>
      <c r="E212" s="74" t="s">
        <v>149</v>
      </c>
      <c r="F212" s="86" t="s">
        <v>157</v>
      </c>
      <c r="G212" s="91" t="s">
        <v>83</v>
      </c>
      <c r="H212" s="86">
        <v>16</v>
      </c>
      <c r="I212" s="67" t="s">
        <v>120</v>
      </c>
      <c r="J212" s="66" t="s">
        <v>143</v>
      </c>
      <c r="K212" s="91" t="s">
        <v>45</v>
      </c>
      <c r="L212" s="66" t="str">
        <f>VLOOKUP(H212,'AA-IA'!$C$7:$G$29,4,FALSE)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212" s="109" t="str">
        <f>VLOOKUP(H212,'AA-IA'!$C$7:$G$29,5,FALSE)</f>
        <v>SALIDA</v>
      </c>
      <c r="N212" s="84" t="s">
        <v>37</v>
      </c>
      <c r="O212" s="84" t="s">
        <v>148</v>
      </c>
      <c r="P212" s="84">
        <v>1</v>
      </c>
      <c r="Q212" s="84">
        <v>1</v>
      </c>
      <c r="R212" s="84">
        <v>3</v>
      </c>
      <c r="S212" s="84">
        <v>1</v>
      </c>
      <c r="T212" s="84">
        <f t="shared" si="99"/>
        <v>6</v>
      </c>
      <c r="U212" s="107" t="str">
        <f t="shared" si="85"/>
        <v>BAJO</v>
      </c>
      <c r="V212" s="109" t="str">
        <f t="shared" si="86"/>
        <v>NO SIGNIFICATIVO</v>
      </c>
      <c r="W212" s="84" t="s">
        <v>133</v>
      </c>
      <c r="X212" s="105" t="s">
        <v>132</v>
      </c>
      <c r="Y212" s="84">
        <v>1</v>
      </c>
      <c r="Z212" s="84">
        <v>0</v>
      </c>
      <c r="AA212" s="84">
        <v>2</v>
      </c>
      <c r="AB212" s="84">
        <v>0</v>
      </c>
      <c r="AC212" s="84">
        <f t="shared" si="100"/>
        <v>3</v>
      </c>
      <c r="AD212" s="107" t="str">
        <f t="shared" si="88"/>
        <v>BAJO</v>
      </c>
      <c r="AE212" s="109" t="str">
        <f t="shared" si="89"/>
        <v>NO SIGNIFICATIVO</v>
      </c>
      <c r="AF212" s="187" t="s">
        <v>141</v>
      </c>
      <c r="AG212" s="187"/>
      <c r="AH212" s="19"/>
    </row>
    <row r="213" spans="1:34" ht="90" customHeight="1" x14ac:dyDescent="0.25">
      <c r="A213" s="19"/>
      <c r="B213" s="86">
        <v>204</v>
      </c>
      <c r="C213" s="71" t="s">
        <v>105</v>
      </c>
      <c r="D213" s="74" t="s">
        <v>184</v>
      </c>
      <c r="E213" s="74" t="s">
        <v>149</v>
      </c>
      <c r="F213" s="86" t="s">
        <v>157</v>
      </c>
      <c r="G213" s="91" t="s">
        <v>83</v>
      </c>
      <c r="H213" s="86">
        <v>19</v>
      </c>
      <c r="I213" s="67" t="s">
        <v>123</v>
      </c>
      <c r="J213" s="66" t="s">
        <v>143</v>
      </c>
      <c r="K213" s="91" t="s">
        <v>45</v>
      </c>
      <c r="L213" s="66" t="str">
        <f>VLOOKUP(H213,'AA-IA'!$C$7:$G$29,4,FALSE)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213" s="109" t="str">
        <f>VLOOKUP(H213,'AA-IA'!$C$7:$G$29,5,FALSE)</f>
        <v>SALIDA</v>
      </c>
      <c r="N213" s="84" t="s">
        <v>38</v>
      </c>
      <c r="O213" s="84" t="s">
        <v>148</v>
      </c>
      <c r="P213" s="84">
        <v>1</v>
      </c>
      <c r="Q213" s="84">
        <v>1</v>
      </c>
      <c r="R213" s="84">
        <v>3</v>
      </c>
      <c r="S213" s="84">
        <v>1</v>
      </c>
      <c r="T213" s="84">
        <f t="shared" si="99"/>
        <v>6</v>
      </c>
      <c r="U213" s="107" t="str">
        <f t="shared" si="85"/>
        <v>BAJO</v>
      </c>
      <c r="V213" s="109" t="str">
        <f t="shared" si="86"/>
        <v>NO SIGNIFICATIVO</v>
      </c>
      <c r="W213" s="84" t="s">
        <v>129</v>
      </c>
      <c r="X213" s="105" t="s">
        <v>132</v>
      </c>
      <c r="Y213" s="84">
        <v>1</v>
      </c>
      <c r="Z213" s="84">
        <v>1</v>
      </c>
      <c r="AA213" s="84">
        <v>2</v>
      </c>
      <c r="AB213" s="84">
        <v>0</v>
      </c>
      <c r="AC213" s="84">
        <f t="shared" si="100"/>
        <v>4</v>
      </c>
      <c r="AD213" s="107" t="str">
        <f t="shared" si="88"/>
        <v>BAJO</v>
      </c>
      <c r="AE213" s="109" t="str">
        <f t="shared" si="89"/>
        <v>NO SIGNIFICATIVO</v>
      </c>
      <c r="AF213" s="187" t="s">
        <v>141</v>
      </c>
      <c r="AG213" s="187"/>
      <c r="AH213" s="19"/>
    </row>
    <row r="214" spans="1:34" ht="90" customHeight="1" x14ac:dyDescent="0.25">
      <c r="A214" s="19"/>
      <c r="B214" s="82">
        <v>205</v>
      </c>
      <c r="C214" s="71" t="s">
        <v>105</v>
      </c>
      <c r="D214" s="74" t="s">
        <v>184</v>
      </c>
      <c r="E214" s="74" t="s">
        <v>149</v>
      </c>
      <c r="F214" s="86" t="s">
        <v>157</v>
      </c>
      <c r="G214" s="91" t="s">
        <v>83</v>
      </c>
      <c r="H214" s="86">
        <v>22</v>
      </c>
      <c r="I214" s="67" t="s">
        <v>125</v>
      </c>
      <c r="J214" s="66" t="s">
        <v>144</v>
      </c>
      <c r="K214" s="91" t="s">
        <v>45</v>
      </c>
      <c r="L214" s="66" t="str">
        <f>VLOOKUP(H214,'AA-IA'!$C$7:$G$29,4,FALSE)</f>
        <v>D.S. N° 014-2017- MINAM Reglamento de la Ley de Gestión Integral de Residuos Sólidos</v>
      </c>
      <c r="M214" s="109" t="str">
        <f>VLOOKUP(H214,'AA-IA'!$C$7:$G$29,5,FALSE)</f>
        <v>SALIDA</v>
      </c>
      <c r="N214" s="84" t="s">
        <v>38</v>
      </c>
      <c r="O214" s="84" t="s">
        <v>148</v>
      </c>
      <c r="P214" s="84">
        <v>1</v>
      </c>
      <c r="Q214" s="84">
        <v>2</v>
      </c>
      <c r="R214" s="84">
        <v>3</v>
      </c>
      <c r="S214" s="84">
        <v>1</v>
      </c>
      <c r="T214" s="84">
        <f t="shared" si="99"/>
        <v>7</v>
      </c>
      <c r="U214" s="107" t="str">
        <f t="shared" si="85"/>
        <v>MEDIO</v>
      </c>
      <c r="V214" s="109" t="str">
        <f t="shared" si="86"/>
        <v>NO SIGNIFICATIVO</v>
      </c>
      <c r="W214" s="84" t="s">
        <v>129</v>
      </c>
      <c r="X214" s="105" t="s">
        <v>132</v>
      </c>
      <c r="Y214" s="84">
        <v>1</v>
      </c>
      <c r="Z214" s="84">
        <v>1</v>
      </c>
      <c r="AA214" s="84">
        <v>2</v>
      </c>
      <c r="AB214" s="84">
        <v>0</v>
      </c>
      <c r="AC214" s="84">
        <f t="shared" si="100"/>
        <v>4</v>
      </c>
      <c r="AD214" s="107" t="str">
        <f t="shared" si="88"/>
        <v>BAJO</v>
      </c>
      <c r="AE214" s="109" t="str">
        <f t="shared" si="89"/>
        <v>NO SIGNIFICATIVO</v>
      </c>
      <c r="AF214" s="187" t="s">
        <v>141</v>
      </c>
      <c r="AG214" s="187"/>
      <c r="AH214" s="19"/>
    </row>
    <row r="215" spans="1:34" ht="90" customHeight="1" x14ac:dyDescent="0.25">
      <c r="A215" s="19"/>
      <c r="B215" s="86">
        <v>206</v>
      </c>
      <c r="C215" s="71" t="s">
        <v>105</v>
      </c>
      <c r="D215" s="74" t="s">
        <v>184</v>
      </c>
      <c r="E215" s="74" t="s">
        <v>155</v>
      </c>
      <c r="F215" s="86" t="s">
        <v>157</v>
      </c>
      <c r="G215" s="86" t="s">
        <v>83</v>
      </c>
      <c r="H215" s="144" t="s">
        <v>166</v>
      </c>
      <c r="I215" s="144"/>
      <c r="J215" s="144"/>
      <c r="K215" s="144"/>
      <c r="L215" s="144"/>
      <c r="M215" s="144"/>
      <c r="N215" s="144"/>
      <c r="O215" s="144"/>
      <c r="P215" s="144"/>
      <c r="Q215" s="144"/>
      <c r="R215" s="144"/>
      <c r="S215" s="144"/>
      <c r="T215" s="144"/>
      <c r="U215" s="144"/>
      <c r="V215" s="144"/>
      <c r="W215" s="144"/>
      <c r="X215" s="144"/>
      <c r="Y215" s="144"/>
      <c r="Z215" s="144"/>
      <c r="AA215" s="144"/>
      <c r="AB215" s="144"/>
      <c r="AC215" s="144"/>
      <c r="AD215" s="144"/>
      <c r="AE215" s="144"/>
      <c r="AF215" s="144"/>
      <c r="AG215" s="144"/>
      <c r="AH215" s="19"/>
    </row>
    <row r="216" spans="1:34" ht="72" customHeight="1" x14ac:dyDescent="0.25">
      <c r="A216" s="19"/>
      <c r="B216" s="86">
        <v>207</v>
      </c>
      <c r="C216" s="71" t="s">
        <v>150</v>
      </c>
      <c r="D216" s="74" t="s">
        <v>200</v>
      </c>
      <c r="E216" s="74" t="s">
        <v>201</v>
      </c>
      <c r="F216" s="86" t="s">
        <v>157</v>
      </c>
      <c r="G216" s="86" t="s">
        <v>83</v>
      </c>
      <c r="H216" s="86">
        <v>4</v>
      </c>
      <c r="I216" s="66" t="str">
        <f>VLOOKUP(H216,'AA-IA'!$C$7:$G$29,2,FALSE)</f>
        <v>Consumo de equipo de protección personal.</v>
      </c>
      <c r="J216" s="66" t="str">
        <f>VLOOKUP(H216,'AA-IA'!$C$7:$G$29,3,FALSE)</f>
        <v>• Agotamiento de RRNN</v>
      </c>
      <c r="K216" s="91" t="s">
        <v>45</v>
      </c>
      <c r="L216" s="66" t="str">
        <f>VLOOKUP(H216,'AA-IA'!$C$7:$G$29,4,FALSE)</f>
        <v>----</v>
      </c>
      <c r="M216" s="91" t="str">
        <f>VLOOKUP(H216,'AA-IA'!$C$7:$G$29,5,FALSE)</f>
        <v>ENTRADA</v>
      </c>
      <c r="N216" s="91" t="s">
        <v>37</v>
      </c>
      <c r="O216" s="91" t="s">
        <v>41</v>
      </c>
      <c r="P216" s="84">
        <v>2</v>
      </c>
      <c r="Q216" s="84">
        <v>1</v>
      </c>
      <c r="R216" s="84">
        <v>0</v>
      </c>
      <c r="S216" s="84">
        <v>0</v>
      </c>
      <c r="T216" s="84">
        <f>SUM(P216:S216)</f>
        <v>3</v>
      </c>
      <c r="U216" s="86" t="str">
        <f t="shared" ref="U216:U241" si="101">IF(AND(T216&gt;=0,T216&lt;=6),"BAJO",IF(AND(T216&gt;=7,T216&lt;9),"MEDIO",IF(T216&gt;=9,"ALTO","")))</f>
        <v>BAJO</v>
      </c>
      <c r="V216" s="91" t="str">
        <f t="shared" ref="V216:V241" si="102">IF(T216&lt;=8,"NO SIGNIFICATIVO", "SIGNIFICATIVO")</f>
        <v>NO SIGNIFICATIVO</v>
      </c>
      <c r="W216" s="91" t="s">
        <v>146</v>
      </c>
      <c r="X216" s="109" t="s">
        <v>132</v>
      </c>
      <c r="Y216" s="84">
        <v>1</v>
      </c>
      <c r="Z216" s="84">
        <v>1</v>
      </c>
      <c r="AA216" s="84">
        <v>0</v>
      </c>
      <c r="AB216" s="84">
        <v>0</v>
      </c>
      <c r="AC216" s="84">
        <f>SUM(Y216:AB216)</f>
        <v>2</v>
      </c>
      <c r="AD216" s="86" t="str">
        <f t="shared" ref="AD216:AD241" si="103">IF(AND(AC216&gt;=0,AC216&lt;=6),"BAJO",IF(AND(AC216&gt;=7,AC216&lt;9),"MEDIO",IF(AC216&gt;=9,"ALTO","")))</f>
        <v>BAJO</v>
      </c>
      <c r="AE216" s="91" t="str">
        <f t="shared" ref="AE216:AE241" si="104">IF(AC216&lt;=8,"NO SIGNIFICATIVO", "SIGNIFICATIVO")</f>
        <v>NO SIGNIFICATIVO</v>
      </c>
      <c r="AF216" s="187" t="s">
        <v>141</v>
      </c>
      <c r="AG216" s="187"/>
      <c r="AH216" s="19"/>
    </row>
    <row r="217" spans="1:34" ht="75" customHeight="1" x14ac:dyDescent="0.25">
      <c r="A217" s="19"/>
      <c r="B217" s="86">
        <v>208</v>
      </c>
      <c r="C217" s="71" t="s">
        <v>150</v>
      </c>
      <c r="D217" s="74" t="s">
        <v>200</v>
      </c>
      <c r="E217" s="74" t="s">
        <v>201</v>
      </c>
      <c r="F217" s="86" t="s">
        <v>157</v>
      </c>
      <c r="G217" s="86" t="s">
        <v>83</v>
      </c>
      <c r="H217" s="86">
        <v>9</v>
      </c>
      <c r="I217" s="66" t="str">
        <f>VLOOKUP(H217,'AA-IA'!$C$7:$G$29,2,FALSE)</f>
        <v>Generación de agua residual doméstica.</v>
      </c>
      <c r="J217" s="66" t="s">
        <v>139</v>
      </c>
      <c r="K217" s="91" t="s">
        <v>45</v>
      </c>
      <c r="L217" s="66" t="str">
        <f>VLOOKUP(H217,'AA-IA'!$C$7:$G$29,4,FALSE)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217" s="109" t="str">
        <f>VLOOKUP(H217,'AA-IA'!$C$7:$G$29,5,FALSE)</f>
        <v>SALIDA</v>
      </c>
      <c r="N217" s="91" t="s">
        <v>37</v>
      </c>
      <c r="O217" s="91" t="s">
        <v>41</v>
      </c>
      <c r="P217" s="84">
        <v>3</v>
      </c>
      <c r="Q217" s="84">
        <v>1</v>
      </c>
      <c r="R217" s="84">
        <v>1</v>
      </c>
      <c r="S217" s="84">
        <v>1</v>
      </c>
      <c r="T217" s="84">
        <f t="shared" ref="T217:T219" si="105">SUM(P217:S217)</f>
        <v>6</v>
      </c>
      <c r="U217" s="107" t="str">
        <f t="shared" si="101"/>
        <v>BAJO</v>
      </c>
      <c r="V217" s="109" t="str">
        <f t="shared" si="102"/>
        <v>NO SIGNIFICATIVO</v>
      </c>
      <c r="W217" s="84" t="s">
        <v>175</v>
      </c>
      <c r="X217" s="109" t="s">
        <v>132</v>
      </c>
      <c r="Y217" s="84">
        <v>1</v>
      </c>
      <c r="Z217" s="84">
        <v>0</v>
      </c>
      <c r="AA217" s="84">
        <v>2</v>
      </c>
      <c r="AB217" s="84">
        <v>1</v>
      </c>
      <c r="AC217" s="84">
        <f t="shared" ref="AC217" si="106">SUM(Y217:AB217)</f>
        <v>4</v>
      </c>
      <c r="AD217" s="107" t="str">
        <f t="shared" si="103"/>
        <v>BAJO</v>
      </c>
      <c r="AE217" s="109" t="str">
        <f t="shared" si="104"/>
        <v>NO SIGNIFICATIVO</v>
      </c>
      <c r="AF217" s="187" t="s">
        <v>141</v>
      </c>
      <c r="AG217" s="187"/>
      <c r="AH217" s="19"/>
    </row>
    <row r="218" spans="1:34" ht="75.599999999999994" customHeight="1" x14ac:dyDescent="0.25">
      <c r="A218" s="19"/>
      <c r="B218" s="86">
        <v>209</v>
      </c>
      <c r="C218" s="71" t="s">
        <v>150</v>
      </c>
      <c r="D218" s="74" t="s">
        <v>200</v>
      </c>
      <c r="E218" s="74" t="s">
        <v>201</v>
      </c>
      <c r="F218" s="86" t="s">
        <v>157</v>
      </c>
      <c r="G218" s="86" t="s">
        <v>83</v>
      </c>
      <c r="H218" s="86">
        <v>14</v>
      </c>
      <c r="I218" s="67" t="s">
        <v>118</v>
      </c>
      <c r="J218" s="66" t="s">
        <v>144</v>
      </c>
      <c r="K218" s="91" t="s">
        <v>45</v>
      </c>
      <c r="L218" s="66" t="str">
        <f>VLOOKUP(H218,'AA-IA'!$C$7:$G$29,4,FALSE)</f>
        <v>D.S. Nº 085-2003-PCM, Aprueban el reglamento de estándares nacionales de calidad ambiental para ruido</v>
      </c>
      <c r="M218" s="109" t="str">
        <f>VLOOKUP(H218,'AA-IA'!$C$7:$G$29,5,FALSE)</f>
        <v>SALIDA</v>
      </c>
      <c r="N218" s="91" t="s">
        <v>37</v>
      </c>
      <c r="O218" s="91" t="s">
        <v>41</v>
      </c>
      <c r="P218" s="84">
        <v>3</v>
      </c>
      <c r="Q218" s="84">
        <v>1</v>
      </c>
      <c r="R218" s="84">
        <v>1</v>
      </c>
      <c r="S218" s="84">
        <v>1</v>
      </c>
      <c r="T218" s="84">
        <f t="shared" si="105"/>
        <v>6</v>
      </c>
      <c r="U218" s="107" t="str">
        <f t="shared" si="101"/>
        <v>BAJO</v>
      </c>
      <c r="V218" s="109" t="str">
        <f t="shared" si="102"/>
        <v>NO SIGNIFICATIVO</v>
      </c>
      <c r="W218" s="84" t="s">
        <v>128</v>
      </c>
      <c r="X218" s="109" t="s">
        <v>132</v>
      </c>
      <c r="Y218" s="84">
        <v>2</v>
      </c>
      <c r="Z218" s="84">
        <v>1</v>
      </c>
      <c r="AA218" s="84">
        <v>1</v>
      </c>
      <c r="AB218" s="84">
        <v>1</v>
      </c>
      <c r="AC218" s="84">
        <f t="shared" ref="AC218:AC220" si="107">SUM(Y218:AB218)</f>
        <v>5</v>
      </c>
      <c r="AD218" s="107" t="str">
        <f t="shared" si="103"/>
        <v>BAJO</v>
      </c>
      <c r="AE218" s="109" t="str">
        <f t="shared" si="104"/>
        <v>NO SIGNIFICATIVO</v>
      </c>
      <c r="AF218" s="187" t="s">
        <v>141</v>
      </c>
      <c r="AG218" s="187"/>
      <c r="AH218" s="19"/>
    </row>
    <row r="219" spans="1:34" ht="76.150000000000006" customHeight="1" x14ac:dyDescent="0.25">
      <c r="A219" s="19"/>
      <c r="B219" s="82">
        <v>210</v>
      </c>
      <c r="C219" s="71" t="s">
        <v>150</v>
      </c>
      <c r="D219" s="74" t="s">
        <v>200</v>
      </c>
      <c r="E219" s="74" t="s">
        <v>201</v>
      </c>
      <c r="F219" s="86" t="s">
        <v>157</v>
      </c>
      <c r="G219" s="86" t="s">
        <v>83</v>
      </c>
      <c r="H219" s="86">
        <v>15</v>
      </c>
      <c r="I219" s="67" t="s">
        <v>119</v>
      </c>
      <c r="J219" s="66" t="s">
        <v>143</v>
      </c>
      <c r="K219" s="91" t="s">
        <v>45</v>
      </c>
      <c r="L219" s="66" t="str">
        <f>VLOOKUP(H219,'AA-IA'!$C$7:$G$29,4,FALSE)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219" s="109" t="str">
        <f>VLOOKUP(H219,'AA-IA'!$C$7:$G$29,5,FALSE)</f>
        <v>SALIDA</v>
      </c>
      <c r="N219" s="84" t="s">
        <v>37</v>
      </c>
      <c r="O219" s="91" t="s">
        <v>41</v>
      </c>
      <c r="P219" s="84">
        <v>2</v>
      </c>
      <c r="Q219" s="84">
        <v>1</v>
      </c>
      <c r="R219" s="84">
        <v>2</v>
      </c>
      <c r="S219" s="84">
        <v>1</v>
      </c>
      <c r="T219" s="84">
        <f t="shared" si="105"/>
        <v>6</v>
      </c>
      <c r="U219" s="107" t="str">
        <f t="shared" si="101"/>
        <v>BAJO</v>
      </c>
      <c r="V219" s="109" t="str">
        <f t="shared" si="102"/>
        <v>NO SIGNIFICATIVO</v>
      </c>
      <c r="W219" s="84" t="s">
        <v>133</v>
      </c>
      <c r="X219" s="109" t="s">
        <v>132</v>
      </c>
      <c r="Y219" s="84">
        <v>1</v>
      </c>
      <c r="Z219" s="84">
        <v>1</v>
      </c>
      <c r="AA219" s="84">
        <v>2</v>
      </c>
      <c r="AB219" s="84">
        <v>1</v>
      </c>
      <c r="AC219" s="84">
        <f t="shared" si="107"/>
        <v>5</v>
      </c>
      <c r="AD219" s="107" t="str">
        <f t="shared" si="103"/>
        <v>BAJO</v>
      </c>
      <c r="AE219" s="109" t="str">
        <f t="shared" si="104"/>
        <v>NO SIGNIFICATIVO</v>
      </c>
      <c r="AF219" s="187" t="s">
        <v>141</v>
      </c>
      <c r="AG219" s="187"/>
      <c r="AH219" s="19"/>
    </row>
    <row r="220" spans="1:34" ht="76.150000000000006" customHeight="1" x14ac:dyDescent="0.25">
      <c r="A220" s="19"/>
      <c r="B220" s="86">
        <v>211</v>
      </c>
      <c r="C220" s="71" t="s">
        <v>150</v>
      </c>
      <c r="D220" s="74" t="s">
        <v>200</v>
      </c>
      <c r="E220" s="74" t="s">
        <v>201</v>
      </c>
      <c r="F220" s="86" t="s">
        <v>157</v>
      </c>
      <c r="G220" s="86" t="s">
        <v>83</v>
      </c>
      <c r="H220" s="86">
        <v>16</v>
      </c>
      <c r="I220" s="67" t="s">
        <v>120</v>
      </c>
      <c r="J220" s="66" t="s">
        <v>139</v>
      </c>
      <c r="K220" s="91" t="s">
        <v>45</v>
      </c>
      <c r="L220" s="66" t="str">
        <f>VLOOKUP(H220,'AA-IA'!$C$7:$G$29,4,FALSE)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220" s="109" t="str">
        <f>VLOOKUP(H220,'AA-IA'!$C$7:$G$29,5,FALSE)</f>
        <v>SALIDA</v>
      </c>
      <c r="N220" s="84" t="s">
        <v>37</v>
      </c>
      <c r="O220" s="91" t="s">
        <v>41</v>
      </c>
      <c r="P220" s="84">
        <v>2</v>
      </c>
      <c r="Q220" s="84">
        <v>2</v>
      </c>
      <c r="R220" s="84">
        <v>3</v>
      </c>
      <c r="S220" s="84">
        <v>1</v>
      </c>
      <c r="T220" s="68">
        <f t="shared" si="84"/>
        <v>8</v>
      </c>
      <c r="U220" s="107" t="str">
        <f t="shared" si="101"/>
        <v>MEDIO</v>
      </c>
      <c r="V220" s="109" t="str">
        <f t="shared" si="102"/>
        <v>NO SIGNIFICATIVO</v>
      </c>
      <c r="W220" s="91" t="s">
        <v>134</v>
      </c>
      <c r="X220" s="109" t="s">
        <v>132</v>
      </c>
      <c r="Y220" s="84">
        <v>1</v>
      </c>
      <c r="Z220" s="84">
        <v>0</v>
      </c>
      <c r="AA220" s="84">
        <v>2</v>
      </c>
      <c r="AB220" s="84">
        <v>1</v>
      </c>
      <c r="AC220" s="68">
        <f t="shared" si="107"/>
        <v>4</v>
      </c>
      <c r="AD220" s="107" t="str">
        <f t="shared" si="103"/>
        <v>BAJO</v>
      </c>
      <c r="AE220" s="109" t="str">
        <f t="shared" si="104"/>
        <v>NO SIGNIFICATIVO</v>
      </c>
      <c r="AF220" s="187" t="s">
        <v>141</v>
      </c>
      <c r="AG220" s="187"/>
      <c r="AH220" s="19"/>
    </row>
    <row r="221" spans="1:34" ht="117" customHeight="1" x14ac:dyDescent="0.25">
      <c r="A221" s="19"/>
      <c r="B221" s="86">
        <v>212</v>
      </c>
      <c r="C221" s="71" t="s">
        <v>150</v>
      </c>
      <c r="D221" s="74" t="s">
        <v>200</v>
      </c>
      <c r="E221" s="74" t="s">
        <v>201</v>
      </c>
      <c r="F221" s="86" t="s">
        <v>157</v>
      </c>
      <c r="G221" s="86" t="s">
        <v>83</v>
      </c>
      <c r="H221" s="86">
        <v>19</v>
      </c>
      <c r="I221" s="67" t="s">
        <v>199</v>
      </c>
      <c r="J221" s="66" t="s">
        <v>143</v>
      </c>
      <c r="K221" s="91" t="s">
        <v>45</v>
      </c>
      <c r="L221" s="66" t="str">
        <f>VLOOKUP(H221,'AA-IA'!$C$7:$G$29,4,FALSE)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221" s="109" t="str">
        <f>VLOOKUP(H221,'AA-IA'!$C$7:$G$29,5,FALSE)</f>
        <v>SALIDA</v>
      </c>
      <c r="N221" s="84" t="s">
        <v>38</v>
      </c>
      <c r="O221" s="91" t="s">
        <v>41</v>
      </c>
      <c r="P221" s="84">
        <v>1</v>
      </c>
      <c r="Q221" s="84">
        <v>2</v>
      </c>
      <c r="R221" s="84">
        <v>3</v>
      </c>
      <c r="S221" s="84">
        <v>1</v>
      </c>
      <c r="T221" s="84">
        <f t="shared" si="84"/>
        <v>7</v>
      </c>
      <c r="U221" s="107" t="str">
        <f t="shared" si="101"/>
        <v>MEDIO</v>
      </c>
      <c r="V221" s="109" t="str">
        <f t="shared" si="102"/>
        <v>NO SIGNIFICATIVO</v>
      </c>
      <c r="W221" s="84" t="s">
        <v>246</v>
      </c>
      <c r="X221" s="105" t="s">
        <v>226</v>
      </c>
      <c r="Y221" s="84">
        <v>1</v>
      </c>
      <c r="Z221" s="84">
        <v>0</v>
      </c>
      <c r="AA221" s="84">
        <v>2</v>
      </c>
      <c r="AB221" s="84">
        <v>1</v>
      </c>
      <c r="AC221" s="84">
        <f t="shared" ref="AC221" si="108">SUM(Y221:AB221)</f>
        <v>4</v>
      </c>
      <c r="AD221" s="107" t="str">
        <f t="shared" si="103"/>
        <v>BAJO</v>
      </c>
      <c r="AE221" s="109" t="str">
        <f t="shared" si="104"/>
        <v>NO SIGNIFICATIVO</v>
      </c>
      <c r="AF221" s="187" t="s">
        <v>141</v>
      </c>
      <c r="AG221" s="187"/>
      <c r="AH221" s="19"/>
    </row>
    <row r="222" spans="1:34" ht="127.5" customHeight="1" x14ac:dyDescent="0.25">
      <c r="A222" s="19"/>
      <c r="B222" s="86">
        <v>213</v>
      </c>
      <c r="C222" s="71" t="s">
        <v>150</v>
      </c>
      <c r="D222" s="74" t="s">
        <v>200</v>
      </c>
      <c r="E222" s="74" t="s">
        <v>201</v>
      </c>
      <c r="F222" s="86" t="s">
        <v>157</v>
      </c>
      <c r="G222" s="86" t="s">
        <v>83</v>
      </c>
      <c r="H222" s="86">
        <v>21</v>
      </c>
      <c r="I222" s="66" t="str">
        <f>VLOOKUP(H222,'AA-IA'!$C$7:$G$29,2,FALSE)</f>
        <v>Potencial derrame de materiales y residuos peligrosos.</v>
      </c>
      <c r="J222" s="66" t="s">
        <v>139</v>
      </c>
      <c r="K222" s="91" t="s">
        <v>45</v>
      </c>
      <c r="L222" s="66" t="str">
        <f>VLOOKUP(H222,'AA-IA'!$C$7:$G$29,4,FALSE)</f>
        <v>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v>
      </c>
      <c r="M222" s="109" t="str">
        <f>VLOOKUP(H222,'AA-IA'!$C$7:$G$29,5,FALSE)</f>
        <v>SALIDA</v>
      </c>
      <c r="N222" s="84" t="s">
        <v>38</v>
      </c>
      <c r="O222" s="91" t="s">
        <v>41</v>
      </c>
      <c r="P222" s="84">
        <v>1</v>
      </c>
      <c r="Q222" s="84">
        <v>2</v>
      </c>
      <c r="R222" s="84">
        <v>3</v>
      </c>
      <c r="S222" s="84">
        <v>2</v>
      </c>
      <c r="T222" s="84">
        <f>SUM(P222:S222)</f>
        <v>8</v>
      </c>
      <c r="U222" s="107" t="str">
        <f t="shared" si="101"/>
        <v>MEDIO</v>
      </c>
      <c r="V222" s="109" t="str">
        <f t="shared" si="102"/>
        <v>NO SIGNIFICATIVO</v>
      </c>
      <c r="W222" s="66" t="s">
        <v>246</v>
      </c>
      <c r="X222" s="109" t="s">
        <v>226</v>
      </c>
      <c r="Y222" s="84">
        <v>1</v>
      </c>
      <c r="Z222" s="84">
        <v>2</v>
      </c>
      <c r="AA222" s="84">
        <v>2</v>
      </c>
      <c r="AB222" s="84">
        <v>1</v>
      </c>
      <c r="AC222" s="84">
        <f>SUM(Y222:AB222)</f>
        <v>6</v>
      </c>
      <c r="AD222" s="107" t="str">
        <f t="shared" si="103"/>
        <v>BAJO</v>
      </c>
      <c r="AE222" s="109" t="str">
        <f t="shared" si="104"/>
        <v>NO SIGNIFICATIVO</v>
      </c>
      <c r="AF222" s="187" t="s">
        <v>141</v>
      </c>
      <c r="AG222" s="187"/>
      <c r="AH222" s="19"/>
    </row>
    <row r="223" spans="1:34" ht="77.25" customHeight="1" x14ac:dyDescent="0.25">
      <c r="A223" s="19"/>
      <c r="B223" s="86">
        <v>214</v>
      </c>
      <c r="C223" s="71" t="s">
        <v>150</v>
      </c>
      <c r="D223" s="74" t="s">
        <v>200</v>
      </c>
      <c r="E223" s="74" t="s">
        <v>201</v>
      </c>
      <c r="F223" s="86" t="s">
        <v>157</v>
      </c>
      <c r="G223" s="91" t="s">
        <v>83</v>
      </c>
      <c r="H223" s="86">
        <v>22</v>
      </c>
      <c r="I223" s="67" t="s">
        <v>125</v>
      </c>
      <c r="J223" s="66" t="s">
        <v>144</v>
      </c>
      <c r="K223" s="91" t="s">
        <v>45</v>
      </c>
      <c r="L223" s="66" t="str">
        <f>VLOOKUP(H223,'AA-IA'!$C$7:$G$29,4,FALSE)</f>
        <v>D.S. N° 014-2017- MINAM Reglamento de la Ley de Gestión Integral de Residuos Sólidos</v>
      </c>
      <c r="M223" s="109" t="str">
        <f>VLOOKUP(H223,'AA-IA'!$C$7:$G$29,5,FALSE)</f>
        <v>SALIDA</v>
      </c>
      <c r="N223" s="84" t="s">
        <v>38</v>
      </c>
      <c r="O223" s="91" t="s">
        <v>41</v>
      </c>
      <c r="P223" s="84">
        <v>1</v>
      </c>
      <c r="Q223" s="84">
        <v>2</v>
      </c>
      <c r="R223" s="84">
        <v>3</v>
      </c>
      <c r="S223" s="84">
        <v>1</v>
      </c>
      <c r="T223" s="84">
        <f t="shared" ref="T223" si="109">SUM(P223:S223)</f>
        <v>7</v>
      </c>
      <c r="U223" s="107" t="str">
        <f t="shared" si="101"/>
        <v>MEDIO</v>
      </c>
      <c r="V223" s="109" t="str">
        <f t="shared" si="102"/>
        <v>NO SIGNIFICATIVO</v>
      </c>
      <c r="W223" s="84" t="s">
        <v>129</v>
      </c>
      <c r="X223" s="105" t="s">
        <v>227</v>
      </c>
      <c r="Y223" s="84">
        <v>1</v>
      </c>
      <c r="Z223" s="84">
        <v>1</v>
      </c>
      <c r="AA223" s="84">
        <v>2</v>
      </c>
      <c r="AB223" s="84">
        <v>1</v>
      </c>
      <c r="AC223" s="84">
        <f t="shared" ref="AC223" si="110">SUM(Y223:AB223)</f>
        <v>5</v>
      </c>
      <c r="AD223" s="107" t="str">
        <f t="shared" si="103"/>
        <v>BAJO</v>
      </c>
      <c r="AE223" s="109" t="str">
        <f t="shared" si="104"/>
        <v>NO SIGNIFICATIVO</v>
      </c>
      <c r="AF223" s="187" t="s">
        <v>141</v>
      </c>
      <c r="AG223" s="187"/>
      <c r="AH223" s="19"/>
    </row>
    <row r="224" spans="1:34" ht="90" customHeight="1" x14ac:dyDescent="0.25">
      <c r="A224" s="19"/>
      <c r="B224" s="82">
        <v>215</v>
      </c>
      <c r="C224" s="71" t="s">
        <v>98</v>
      </c>
      <c r="D224" s="91" t="s">
        <v>153</v>
      </c>
      <c r="E224" s="91" t="s">
        <v>154</v>
      </c>
      <c r="F224" s="86" t="s">
        <v>157</v>
      </c>
      <c r="G224" s="91" t="s">
        <v>83</v>
      </c>
      <c r="H224" s="86">
        <v>5</v>
      </c>
      <c r="I224" s="67" t="s">
        <v>108</v>
      </c>
      <c r="J224" s="66" t="s">
        <v>26</v>
      </c>
      <c r="K224" s="91" t="s">
        <v>45</v>
      </c>
      <c r="L224" s="66" t="str">
        <f>VLOOKUP(H224,'AA-IA'!$C$7:$G$29,4,FALSE)</f>
        <v>D.S. N° 032-2002-EM, Aprueban "Glosario, Siglas y Abreviaturas del Subsector Hidrocarburos"</v>
      </c>
      <c r="M224" s="109" t="str">
        <f>VLOOKUP(H224,'AA-IA'!$C$7:$G$29,5,FALSE)</f>
        <v>ENTRADA</v>
      </c>
      <c r="N224" s="84" t="s">
        <v>37</v>
      </c>
      <c r="O224" s="84" t="s">
        <v>127</v>
      </c>
      <c r="P224" s="84">
        <v>3</v>
      </c>
      <c r="Q224" s="84">
        <v>1</v>
      </c>
      <c r="R224" s="84">
        <v>0</v>
      </c>
      <c r="S224" s="84">
        <v>1</v>
      </c>
      <c r="T224" s="68">
        <f>SUM(P224:S224)</f>
        <v>5</v>
      </c>
      <c r="U224" s="107" t="str">
        <f t="shared" si="101"/>
        <v>BAJO</v>
      </c>
      <c r="V224" s="109" t="str">
        <f t="shared" si="102"/>
        <v>NO SIGNIFICATIVO</v>
      </c>
      <c r="W224" s="91" t="s">
        <v>128</v>
      </c>
      <c r="X224" s="105" t="s">
        <v>132</v>
      </c>
      <c r="Y224" s="84">
        <v>3</v>
      </c>
      <c r="Z224" s="84">
        <v>0</v>
      </c>
      <c r="AA224" s="84">
        <v>0</v>
      </c>
      <c r="AB224" s="84">
        <v>0</v>
      </c>
      <c r="AC224" s="68">
        <f>SUM(Y224:AB224)</f>
        <v>3</v>
      </c>
      <c r="AD224" s="107" t="str">
        <f t="shared" si="103"/>
        <v>BAJO</v>
      </c>
      <c r="AE224" s="109" t="str">
        <f t="shared" si="104"/>
        <v>NO SIGNIFICATIVO</v>
      </c>
      <c r="AF224" s="187" t="s">
        <v>141</v>
      </c>
      <c r="AG224" s="187"/>
      <c r="AH224" s="19"/>
    </row>
    <row r="225" spans="1:34" ht="90" customHeight="1" x14ac:dyDescent="0.25">
      <c r="A225" s="19"/>
      <c r="B225" s="86">
        <v>216</v>
      </c>
      <c r="C225" s="71" t="s">
        <v>98</v>
      </c>
      <c r="D225" s="91" t="s">
        <v>153</v>
      </c>
      <c r="E225" s="91" t="s">
        <v>154</v>
      </c>
      <c r="F225" s="86" t="s">
        <v>157</v>
      </c>
      <c r="G225" s="91" t="s">
        <v>83</v>
      </c>
      <c r="H225" s="86">
        <v>9</v>
      </c>
      <c r="I225" s="67" t="s">
        <v>115</v>
      </c>
      <c r="J225" s="66" t="s">
        <v>138</v>
      </c>
      <c r="K225" s="91" t="s">
        <v>45</v>
      </c>
      <c r="L225" s="66" t="str">
        <f>VLOOKUP(H225,'AA-IA'!$C$7:$G$29,4,FALSE)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225" s="109" t="str">
        <f>VLOOKUP(H225,'AA-IA'!$C$7:$G$29,5,FALSE)</f>
        <v>SALIDA</v>
      </c>
      <c r="N225" s="84" t="s">
        <v>37</v>
      </c>
      <c r="O225" s="84" t="s">
        <v>127</v>
      </c>
      <c r="P225" s="84">
        <v>3</v>
      </c>
      <c r="Q225" s="84">
        <v>1</v>
      </c>
      <c r="R225" s="84">
        <v>2</v>
      </c>
      <c r="S225" s="84">
        <v>1</v>
      </c>
      <c r="T225" s="68">
        <f t="shared" ref="T225:T232" si="111">SUM(P225:S225)</f>
        <v>7</v>
      </c>
      <c r="U225" s="107" t="str">
        <f t="shared" si="101"/>
        <v>MEDIO</v>
      </c>
      <c r="V225" s="109" t="str">
        <f t="shared" si="102"/>
        <v>NO SIGNIFICATIVO</v>
      </c>
      <c r="W225" s="91" t="s">
        <v>136</v>
      </c>
      <c r="X225" s="105" t="s">
        <v>132</v>
      </c>
      <c r="Y225" s="84">
        <v>3</v>
      </c>
      <c r="Z225" s="84">
        <v>0</v>
      </c>
      <c r="AA225" s="84">
        <v>1</v>
      </c>
      <c r="AB225" s="84">
        <v>0</v>
      </c>
      <c r="AC225" s="68">
        <f t="shared" ref="AC225:AC232" si="112">SUM(Y225:AB225)</f>
        <v>4</v>
      </c>
      <c r="AD225" s="107" t="str">
        <f t="shared" si="103"/>
        <v>BAJO</v>
      </c>
      <c r="AE225" s="109" t="str">
        <f t="shared" si="104"/>
        <v>NO SIGNIFICATIVO</v>
      </c>
      <c r="AF225" s="187" t="s">
        <v>141</v>
      </c>
      <c r="AG225" s="187"/>
      <c r="AH225" s="19"/>
    </row>
    <row r="226" spans="1:34" ht="90" customHeight="1" x14ac:dyDescent="0.25">
      <c r="A226" s="19"/>
      <c r="B226" s="86">
        <v>217</v>
      </c>
      <c r="C226" s="71" t="s">
        <v>98</v>
      </c>
      <c r="D226" s="91" t="s">
        <v>153</v>
      </c>
      <c r="E226" s="91" t="s">
        <v>154</v>
      </c>
      <c r="F226" s="86" t="s">
        <v>157</v>
      </c>
      <c r="G226" s="91" t="s">
        <v>83</v>
      </c>
      <c r="H226" s="86">
        <v>10</v>
      </c>
      <c r="I226" s="66" t="str">
        <f>VLOOKUP(H226,'AA-IA'!$C$7:$G$29,2,FALSE)</f>
        <v>Generación de agua residual no doméstica.</v>
      </c>
      <c r="J226" s="66" t="s">
        <v>139</v>
      </c>
      <c r="K226" s="91" t="s">
        <v>45</v>
      </c>
      <c r="L226" s="66" t="str">
        <f>VLOOKUP(H226,'AA-IA'!$C$7:$G$29,4,FALSE)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226" s="109" t="str">
        <f>VLOOKUP(H226,'AA-IA'!$C$7:$G$29,5,FALSE)</f>
        <v>SALIDA</v>
      </c>
      <c r="N226" s="91" t="s">
        <v>37</v>
      </c>
      <c r="O226" s="84" t="s">
        <v>127</v>
      </c>
      <c r="P226" s="84">
        <v>2</v>
      </c>
      <c r="Q226" s="84">
        <v>1</v>
      </c>
      <c r="R226" s="84">
        <v>2</v>
      </c>
      <c r="S226" s="84">
        <v>1</v>
      </c>
      <c r="T226" s="84">
        <f t="shared" si="111"/>
        <v>6</v>
      </c>
      <c r="U226" s="107" t="str">
        <f t="shared" si="101"/>
        <v>BAJO</v>
      </c>
      <c r="V226" s="109" t="str">
        <f t="shared" si="102"/>
        <v>NO SIGNIFICATIVO</v>
      </c>
      <c r="W226" s="91" t="s">
        <v>134</v>
      </c>
      <c r="X226" s="105" t="s">
        <v>132</v>
      </c>
      <c r="Y226" s="84">
        <v>2</v>
      </c>
      <c r="Z226" s="84">
        <v>0</v>
      </c>
      <c r="AA226" s="84">
        <v>1</v>
      </c>
      <c r="AB226" s="84">
        <v>0</v>
      </c>
      <c r="AC226" s="84">
        <f t="shared" ref="AC226" si="113">SUM(Y226:AB226)</f>
        <v>3</v>
      </c>
      <c r="AD226" s="107" t="str">
        <f t="shared" si="103"/>
        <v>BAJO</v>
      </c>
      <c r="AE226" s="109" t="str">
        <f t="shared" si="104"/>
        <v>NO SIGNIFICATIVO</v>
      </c>
      <c r="AF226" s="187" t="s">
        <v>141</v>
      </c>
      <c r="AG226" s="187"/>
      <c r="AH226" s="19"/>
    </row>
    <row r="227" spans="1:34" ht="90" customHeight="1" x14ac:dyDescent="0.25">
      <c r="A227" s="19"/>
      <c r="B227" s="86">
        <v>218</v>
      </c>
      <c r="C227" s="71" t="s">
        <v>98</v>
      </c>
      <c r="D227" s="91" t="s">
        <v>153</v>
      </c>
      <c r="E227" s="91" t="s">
        <v>154</v>
      </c>
      <c r="F227" s="86" t="s">
        <v>157</v>
      </c>
      <c r="G227" s="91" t="s">
        <v>83</v>
      </c>
      <c r="H227" s="86">
        <v>11</v>
      </c>
      <c r="I227" s="67" t="s">
        <v>126</v>
      </c>
      <c r="J227" s="66" t="s">
        <v>137</v>
      </c>
      <c r="K227" s="91" t="s">
        <v>45</v>
      </c>
      <c r="L227" s="66" t="str">
        <f>VLOOKUP(H227,'AA-IA'!$C$7:$G$29,4,FALSE)</f>
        <v>D.S. N° 003-2008-MINAM, Aprueban los Estandares Nacionales de Calidad Ambiental para Aire</v>
      </c>
      <c r="M227" s="109" t="str">
        <f>VLOOKUP(H227,'AA-IA'!$C$7:$G$29,5,FALSE)</f>
        <v>SALIDA</v>
      </c>
      <c r="N227" s="84" t="s">
        <v>37</v>
      </c>
      <c r="O227" s="84" t="s">
        <v>127</v>
      </c>
      <c r="P227" s="84">
        <v>3</v>
      </c>
      <c r="Q227" s="84">
        <v>1</v>
      </c>
      <c r="R227" s="84">
        <v>2</v>
      </c>
      <c r="S227" s="84">
        <v>1</v>
      </c>
      <c r="T227" s="68">
        <f t="shared" si="111"/>
        <v>7</v>
      </c>
      <c r="U227" s="107" t="str">
        <f t="shared" si="101"/>
        <v>MEDIO</v>
      </c>
      <c r="V227" s="109" t="str">
        <f t="shared" si="102"/>
        <v>NO SIGNIFICATIVO</v>
      </c>
      <c r="W227" s="91" t="s">
        <v>128</v>
      </c>
      <c r="X227" s="105" t="s">
        <v>132</v>
      </c>
      <c r="Y227" s="84">
        <v>3</v>
      </c>
      <c r="Z227" s="84">
        <v>0</v>
      </c>
      <c r="AA227" s="84">
        <v>1</v>
      </c>
      <c r="AB227" s="84">
        <v>0</v>
      </c>
      <c r="AC227" s="68">
        <f t="shared" si="112"/>
        <v>4</v>
      </c>
      <c r="AD227" s="107" t="str">
        <f t="shared" si="103"/>
        <v>BAJO</v>
      </c>
      <c r="AE227" s="109" t="str">
        <f t="shared" si="104"/>
        <v>NO SIGNIFICATIVO</v>
      </c>
      <c r="AF227" s="187" t="s">
        <v>141</v>
      </c>
      <c r="AG227" s="187"/>
      <c r="AH227" s="19"/>
    </row>
    <row r="228" spans="1:34" ht="90" customHeight="1" x14ac:dyDescent="0.25">
      <c r="A228" s="19"/>
      <c r="B228" s="86">
        <v>219</v>
      </c>
      <c r="C228" s="71" t="s">
        <v>98</v>
      </c>
      <c r="D228" s="91" t="s">
        <v>153</v>
      </c>
      <c r="E228" s="91" t="s">
        <v>154</v>
      </c>
      <c r="F228" s="86" t="s">
        <v>157</v>
      </c>
      <c r="G228" s="91" t="s">
        <v>83</v>
      </c>
      <c r="H228" s="86">
        <v>14</v>
      </c>
      <c r="I228" s="67" t="s">
        <v>118</v>
      </c>
      <c r="J228" s="66" t="s">
        <v>137</v>
      </c>
      <c r="K228" s="91" t="s">
        <v>45</v>
      </c>
      <c r="L228" s="66" t="str">
        <f>VLOOKUP(H228,'AA-IA'!$C$7:$G$29,4,FALSE)</f>
        <v>D.S. Nº 085-2003-PCM, Aprueban el reglamento de estándares nacionales de calidad ambiental para ruido</v>
      </c>
      <c r="M228" s="109" t="str">
        <f>VLOOKUP(H228,'AA-IA'!$C$7:$G$29,5,FALSE)</f>
        <v>SALIDA</v>
      </c>
      <c r="N228" s="84" t="s">
        <v>37</v>
      </c>
      <c r="O228" s="84" t="s">
        <v>127</v>
      </c>
      <c r="P228" s="84">
        <v>3</v>
      </c>
      <c r="Q228" s="84">
        <v>1</v>
      </c>
      <c r="R228" s="84">
        <v>1</v>
      </c>
      <c r="S228" s="84">
        <v>1</v>
      </c>
      <c r="T228" s="68">
        <f t="shared" si="111"/>
        <v>6</v>
      </c>
      <c r="U228" s="107" t="str">
        <f t="shared" si="101"/>
        <v>BAJO</v>
      </c>
      <c r="V228" s="109" t="str">
        <f t="shared" si="102"/>
        <v>NO SIGNIFICATIVO</v>
      </c>
      <c r="W228" s="91" t="s">
        <v>128</v>
      </c>
      <c r="X228" s="105" t="s">
        <v>132</v>
      </c>
      <c r="Y228" s="84">
        <v>3</v>
      </c>
      <c r="Z228" s="84">
        <v>0</v>
      </c>
      <c r="AA228" s="84">
        <v>0</v>
      </c>
      <c r="AB228" s="84">
        <v>0</v>
      </c>
      <c r="AC228" s="68">
        <f t="shared" si="112"/>
        <v>3</v>
      </c>
      <c r="AD228" s="107" t="str">
        <f t="shared" si="103"/>
        <v>BAJO</v>
      </c>
      <c r="AE228" s="109" t="str">
        <f t="shared" si="104"/>
        <v>NO SIGNIFICATIVO</v>
      </c>
      <c r="AF228" s="187" t="s">
        <v>141</v>
      </c>
      <c r="AG228" s="187"/>
      <c r="AH228" s="19"/>
    </row>
    <row r="229" spans="1:34" ht="90" customHeight="1" x14ac:dyDescent="0.25">
      <c r="A229" s="19"/>
      <c r="B229" s="82">
        <v>220</v>
      </c>
      <c r="C229" s="71" t="s">
        <v>98</v>
      </c>
      <c r="D229" s="91" t="s">
        <v>153</v>
      </c>
      <c r="E229" s="91" t="s">
        <v>154</v>
      </c>
      <c r="F229" s="86" t="s">
        <v>157</v>
      </c>
      <c r="G229" s="91" t="s">
        <v>83</v>
      </c>
      <c r="H229" s="86">
        <v>15</v>
      </c>
      <c r="I229" s="67" t="s">
        <v>119</v>
      </c>
      <c r="J229" s="66" t="s">
        <v>139</v>
      </c>
      <c r="K229" s="91" t="s">
        <v>45</v>
      </c>
      <c r="L229" s="66" t="str">
        <f>VLOOKUP(H229,'AA-IA'!$C$7:$G$29,4,FALSE)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229" s="109" t="str">
        <f>VLOOKUP(H229,'AA-IA'!$C$7:$G$29,5,FALSE)</f>
        <v>SALIDA</v>
      </c>
      <c r="N229" s="84" t="s">
        <v>37</v>
      </c>
      <c r="O229" s="84" t="s">
        <v>127</v>
      </c>
      <c r="P229" s="84">
        <v>2</v>
      </c>
      <c r="Q229" s="84">
        <v>1</v>
      </c>
      <c r="R229" s="84">
        <v>2</v>
      </c>
      <c r="S229" s="84">
        <v>1</v>
      </c>
      <c r="T229" s="68">
        <f t="shared" si="111"/>
        <v>6</v>
      </c>
      <c r="U229" s="107" t="str">
        <f t="shared" si="101"/>
        <v>BAJO</v>
      </c>
      <c r="V229" s="109" t="str">
        <f t="shared" si="102"/>
        <v>NO SIGNIFICATIVO</v>
      </c>
      <c r="W229" s="91" t="s">
        <v>134</v>
      </c>
      <c r="X229" s="105" t="s">
        <v>132</v>
      </c>
      <c r="Y229" s="84">
        <v>2</v>
      </c>
      <c r="Z229" s="84">
        <v>0</v>
      </c>
      <c r="AA229" s="84">
        <v>1</v>
      </c>
      <c r="AB229" s="84">
        <v>0</v>
      </c>
      <c r="AC229" s="68">
        <f t="shared" si="112"/>
        <v>3</v>
      </c>
      <c r="AD229" s="107" t="str">
        <f t="shared" si="103"/>
        <v>BAJO</v>
      </c>
      <c r="AE229" s="109" t="str">
        <f t="shared" si="104"/>
        <v>NO SIGNIFICATIVO</v>
      </c>
      <c r="AF229" s="187" t="s">
        <v>141</v>
      </c>
      <c r="AG229" s="187"/>
      <c r="AH229" s="19"/>
    </row>
    <row r="230" spans="1:34" ht="90" customHeight="1" x14ac:dyDescent="0.25">
      <c r="A230" s="19"/>
      <c r="B230" s="86">
        <v>221</v>
      </c>
      <c r="C230" s="71" t="s">
        <v>98</v>
      </c>
      <c r="D230" s="91" t="s">
        <v>153</v>
      </c>
      <c r="E230" s="91" t="s">
        <v>154</v>
      </c>
      <c r="F230" s="86" t="s">
        <v>157</v>
      </c>
      <c r="G230" s="91" t="s">
        <v>83</v>
      </c>
      <c r="H230" s="86">
        <v>16</v>
      </c>
      <c r="I230" s="67" t="s">
        <v>120</v>
      </c>
      <c r="J230" s="66" t="s">
        <v>139</v>
      </c>
      <c r="K230" s="91" t="s">
        <v>45</v>
      </c>
      <c r="L230" s="66" t="str">
        <f>VLOOKUP(H230,'AA-IA'!$C$7:$G$29,4,FALSE)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230" s="109" t="str">
        <f>VLOOKUP(H230,'AA-IA'!$C$7:$G$29,5,FALSE)</f>
        <v>SALIDA</v>
      </c>
      <c r="N230" s="84" t="s">
        <v>37</v>
      </c>
      <c r="O230" s="84" t="s">
        <v>127</v>
      </c>
      <c r="P230" s="84">
        <v>1</v>
      </c>
      <c r="Q230" s="84">
        <v>1</v>
      </c>
      <c r="R230" s="84">
        <v>2</v>
      </c>
      <c r="S230" s="84">
        <v>1</v>
      </c>
      <c r="T230" s="68">
        <f t="shared" si="111"/>
        <v>5</v>
      </c>
      <c r="U230" s="107" t="str">
        <f t="shared" si="101"/>
        <v>BAJO</v>
      </c>
      <c r="V230" s="109" t="str">
        <f t="shared" si="102"/>
        <v>NO SIGNIFICATIVO</v>
      </c>
      <c r="W230" s="91" t="s">
        <v>134</v>
      </c>
      <c r="X230" s="105" t="s">
        <v>132</v>
      </c>
      <c r="Y230" s="84">
        <v>1</v>
      </c>
      <c r="Z230" s="84">
        <v>0</v>
      </c>
      <c r="AA230" s="84">
        <v>1</v>
      </c>
      <c r="AB230" s="84">
        <v>0</v>
      </c>
      <c r="AC230" s="68">
        <f t="shared" si="112"/>
        <v>2</v>
      </c>
      <c r="AD230" s="107" t="str">
        <f t="shared" si="103"/>
        <v>BAJO</v>
      </c>
      <c r="AE230" s="109" t="str">
        <f t="shared" si="104"/>
        <v>NO SIGNIFICATIVO</v>
      </c>
      <c r="AF230" s="187" t="s">
        <v>141</v>
      </c>
      <c r="AG230" s="187"/>
      <c r="AH230" s="19"/>
    </row>
    <row r="231" spans="1:34" ht="90" customHeight="1" x14ac:dyDescent="0.25">
      <c r="A231" s="19"/>
      <c r="B231" s="86">
        <v>222</v>
      </c>
      <c r="C231" s="71" t="s">
        <v>98</v>
      </c>
      <c r="D231" s="91" t="s">
        <v>153</v>
      </c>
      <c r="E231" s="91" t="s">
        <v>154</v>
      </c>
      <c r="F231" s="86" t="s">
        <v>157</v>
      </c>
      <c r="G231" s="91" t="s">
        <v>83</v>
      </c>
      <c r="H231" s="86">
        <v>19</v>
      </c>
      <c r="I231" s="67" t="s">
        <v>123</v>
      </c>
      <c r="J231" s="66" t="s">
        <v>139</v>
      </c>
      <c r="K231" s="91" t="s">
        <v>45</v>
      </c>
      <c r="L231" s="66" t="str">
        <f>VLOOKUP(H231,'AA-IA'!$C$7:$G$29,4,FALSE)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231" s="109" t="str">
        <f>VLOOKUP(H231,'AA-IA'!$C$7:$G$29,5,FALSE)</f>
        <v>SALIDA</v>
      </c>
      <c r="N231" s="84" t="s">
        <v>38</v>
      </c>
      <c r="O231" s="84" t="s">
        <v>127</v>
      </c>
      <c r="P231" s="84">
        <v>1</v>
      </c>
      <c r="Q231" s="84">
        <v>2</v>
      </c>
      <c r="R231" s="84">
        <v>3</v>
      </c>
      <c r="S231" s="84">
        <v>1</v>
      </c>
      <c r="T231" s="68">
        <f t="shared" si="111"/>
        <v>7</v>
      </c>
      <c r="U231" s="107" t="str">
        <f t="shared" si="101"/>
        <v>MEDIO</v>
      </c>
      <c r="V231" s="109" t="str">
        <f t="shared" si="102"/>
        <v>NO SIGNIFICATIVO</v>
      </c>
      <c r="W231" s="91" t="s">
        <v>140</v>
      </c>
      <c r="X231" s="105" t="s">
        <v>132</v>
      </c>
      <c r="Y231" s="84">
        <v>1</v>
      </c>
      <c r="Z231" s="84">
        <v>1</v>
      </c>
      <c r="AA231" s="84">
        <v>2</v>
      </c>
      <c r="AB231" s="84">
        <v>0</v>
      </c>
      <c r="AC231" s="68">
        <f t="shared" si="112"/>
        <v>4</v>
      </c>
      <c r="AD231" s="107" t="str">
        <f t="shared" si="103"/>
        <v>BAJO</v>
      </c>
      <c r="AE231" s="109" t="str">
        <f t="shared" si="104"/>
        <v>NO SIGNIFICATIVO</v>
      </c>
      <c r="AF231" s="187" t="s">
        <v>141</v>
      </c>
      <c r="AG231" s="187"/>
      <c r="AH231" s="19"/>
    </row>
    <row r="232" spans="1:34" ht="90" customHeight="1" x14ac:dyDescent="0.25">
      <c r="A232" s="19"/>
      <c r="B232" s="86">
        <v>223</v>
      </c>
      <c r="C232" s="71" t="s">
        <v>98</v>
      </c>
      <c r="D232" s="91" t="s">
        <v>153</v>
      </c>
      <c r="E232" s="91" t="s">
        <v>154</v>
      </c>
      <c r="F232" s="86" t="s">
        <v>157</v>
      </c>
      <c r="G232" s="91" t="s">
        <v>83</v>
      </c>
      <c r="H232" s="86">
        <v>22</v>
      </c>
      <c r="I232" s="67" t="s">
        <v>125</v>
      </c>
      <c r="J232" s="66" t="s">
        <v>137</v>
      </c>
      <c r="K232" s="91" t="s">
        <v>45</v>
      </c>
      <c r="L232" s="66" t="str">
        <f>VLOOKUP(H232,'AA-IA'!$C$7:$G$29,4,FALSE)</f>
        <v>D.S. N° 014-2017- MINAM Reglamento de la Ley de Gestión Integral de Residuos Sólidos</v>
      </c>
      <c r="M232" s="109" t="str">
        <f>VLOOKUP(H232,'AA-IA'!$C$7:$G$29,5,FALSE)</f>
        <v>SALIDA</v>
      </c>
      <c r="N232" s="84" t="s">
        <v>38</v>
      </c>
      <c r="O232" s="84" t="s">
        <v>127</v>
      </c>
      <c r="P232" s="84">
        <v>1</v>
      </c>
      <c r="Q232" s="84">
        <v>2</v>
      </c>
      <c r="R232" s="84">
        <v>3</v>
      </c>
      <c r="S232" s="84">
        <v>1</v>
      </c>
      <c r="T232" s="68">
        <f t="shared" si="111"/>
        <v>7</v>
      </c>
      <c r="U232" s="107" t="str">
        <f t="shared" si="101"/>
        <v>MEDIO</v>
      </c>
      <c r="V232" s="109" t="str">
        <f t="shared" si="102"/>
        <v>NO SIGNIFICATIVO</v>
      </c>
      <c r="W232" s="91" t="s">
        <v>140</v>
      </c>
      <c r="X232" s="105" t="s">
        <v>132</v>
      </c>
      <c r="Y232" s="84">
        <v>1</v>
      </c>
      <c r="Z232" s="84">
        <v>1</v>
      </c>
      <c r="AA232" s="84">
        <v>2</v>
      </c>
      <c r="AB232" s="84">
        <v>0</v>
      </c>
      <c r="AC232" s="68">
        <f t="shared" si="112"/>
        <v>4</v>
      </c>
      <c r="AD232" s="107" t="str">
        <f t="shared" si="103"/>
        <v>BAJO</v>
      </c>
      <c r="AE232" s="109" t="str">
        <f t="shared" si="104"/>
        <v>NO SIGNIFICATIVO</v>
      </c>
      <c r="AF232" s="187" t="s">
        <v>141</v>
      </c>
      <c r="AG232" s="187"/>
      <c r="AH232" s="19"/>
    </row>
    <row r="233" spans="1:34" ht="90" customHeight="1" x14ac:dyDescent="0.25">
      <c r="A233" s="19"/>
      <c r="B233" s="86">
        <v>224</v>
      </c>
      <c r="C233" s="71" t="s">
        <v>98</v>
      </c>
      <c r="D233" s="74" t="s">
        <v>202</v>
      </c>
      <c r="E233" s="74" t="s">
        <v>247</v>
      </c>
      <c r="F233" s="86" t="s">
        <v>157</v>
      </c>
      <c r="G233" s="91" t="s">
        <v>83</v>
      </c>
      <c r="H233" s="86">
        <v>5</v>
      </c>
      <c r="I233" s="67" t="s">
        <v>108</v>
      </c>
      <c r="J233" s="66" t="s">
        <v>26</v>
      </c>
      <c r="K233" s="91" t="s">
        <v>45</v>
      </c>
      <c r="L233" s="66" t="str">
        <f>VLOOKUP(H233,'AA-IA'!$C$7:$G$29,4,FALSE)</f>
        <v>D.S. N° 032-2002-EM, Aprueban "Glosario, Siglas y Abreviaturas del Subsector Hidrocarburos"</v>
      </c>
      <c r="M233" s="109" t="str">
        <f>VLOOKUP(H233,'AA-IA'!$C$7:$G$29,5,FALSE)</f>
        <v>ENTRADA</v>
      </c>
      <c r="N233" s="84" t="s">
        <v>37</v>
      </c>
      <c r="O233" s="84" t="s">
        <v>127</v>
      </c>
      <c r="P233" s="84">
        <v>3</v>
      </c>
      <c r="Q233" s="84">
        <v>1</v>
      </c>
      <c r="R233" s="84">
        <v>0</v>
      </c>
      <c r="S233" s="84">
        <v>1</v>
      </c>
      <c r="T233" s="84">
        <f t="shared" ref="T233:T234" si="114">SUM(P233:S233)</f>
        <v>5</v>
      </c>
      <c r="U233" s="107" t="str">
        <f t="shared" si="101"/>
        <v>BAJO</v>
      </c>
      <c r="V233" s="109" t="str">
        <f t="shared" si="102"/>
        <v>NO SIGNIFICATIVO</v>
      </c>
      <c r="W233" s="84" t="s">
        <v>128</v>
      </c>
      <c r="X233" s="105" t="s">
        <v>132</v>
      </c>
      <c r="Y233" s="84">
        <v>3</v>
      </c>
      <c r="Z233" s="84">
        <v>0</v>
      </c>
      <c r="AA233" s="84">
        <v>0</v>
      </c>
      <c r="AB233" s="84">
        <v>0</v>
      </c>
      <c r="AC233" s="84">
        <f>SUM(Y233:AB233)</f>
        <v>3</v>
      </c>
      <c r="AD233" s="107" t="str">
        <f t="shared" si="103"/>
        <v>BAJO</v>
      </c>
      <c r="AE233" s="109" t="str">
        <f t="shared" si="104"/>
        <v>NO SIGNIFICATIVO</v>
      </c>
      <c r="AF233" s="187" t="s">
        <v>141</v>
      </c>
      <c r="AG233" s="187"/>
      <c r="AH233" s="19"/>
    </row>
    <row r="234" spans="1:34" ht="90" customHeight="1" x14ac:dyDescent="0.25">
      <c r="A234" s="19"/>
      <c r="B234" s="82">
        <v>225</v>
      </c>
      <c r="C234" s="71" t="s">
        <v>98</v>
      </c>
      <c r="D234" s="74" t="s">
        <v>202</v>
      </c>
      <c r="E234" s="74" t="s">
        <v>247</v>
      </c>
      <c r="F234" s="86" t="s">
        <v>157</v>
      </c>
      <c r="G234" s="91" t="s">
        <v>83</v>
      </c>
      <c r="H234" s="86">
        <v>9</v>
      </c>
      <c r="I234" s="67" t="s">
        <v>115</v>
      </c>
      <c r="J234" s="66" t="s">
        <v>193</v>
      </c>
      <c r="K234" s="91" t="s">
        <v>45</v>
      </c>
      <c r="L234" s="66" t="str">
        <f>VLOOKUP(H234,'AA-IA'!$C$7:$G$29,4,FALSE)</f>
        <v>Ley N° 29338, Ley de Recurso Hídricos
D.S.  Nº 001-2010-AG, Reglamento de la ley Nº 29338 Ley de recursos hídricos
D.S. N° 023-2009-MINAM, Aprueban estándares nacionales de calidad ambiental para agua
R.D. N° 213-2018-MTC/16 Lineamiento para la elaboración de un plan integral de gestión de residuos generados por los buques</v>
      </c>
      <c r="M234" s="109" t="str">
        <f>VLOOKUP(H234,'AA-IA'!$C$7:$G$29,5,FALSE)</f>
        <v>SALIDA</v>
      </c>
      <c r="N234" s="84" t="s">
        <v>37</v>
      </c>
      <c r="O234" s="84" t="s">
        <v>127</v>
      </c>
      <c r="P234" s="84">
        <v>3</v>
      </c>
      <c r="Q234" s="84">
        <v>1</v>
      </c>
      <c r="R234" s="84">
        <v>1</v>
      </c>
      <c r="S234" s="84">
        <v>1</v>
      </c>
      <c r="T234" s="84">
        <f t="shared" si="114"/>
        <v>6</v>
      </c>
      <c r="U234" s="107" t="str">
        <f t="shared" si="101"/>
        <v>BAJO</v>
      </c>
      <c r="V234" s="109" t="str">
        <f t="shared" si="102"/>
        <v>NO SIGNIFICATIVO</v>
      </c>
      <c r="W234" s="84" t="s">
        <v>133</v>
      </c>
      <c r="X234" s="105" t="s">
        <v>132</v>
      </c>
      <c r="Y234" s="84">
        <v>3</v>
      </c>
      <c r="Z234" s="84">
        <v>0</v>
      </c>
      <c r="AA234" s="84">
        <v>0</v>
      </c>
      <c r="AB234" s="84">
        <v>0</v>
      </c>
      <c r="AC234" s="84">
        <f>SUM(Y234:AB234)</f>
        <v>3</v>
      </c>
      <c r="AD234" s="107" t="str">
        <f t="shared" si="103"/>
        <v>BAJO</v>
      </c>
      <c r="AE234" s="109" t="str">
        <f t="shared" si="104"/>
        <v>NO SIGNIFICATIVO</v>
      </c>
      <c r="AF234" s="187" t="s">
        <v>141</v>
      </c>
      <c r="AG234" s="187"/>
      <c r="AH234" s="19"/>
    </row>
    <row r="235" spans="1:34" ht="90" customHeight="1" x14ac:dyDescent="0.25">
      <c r="A235" s="19"/>
      <c r="B235" s="86">
        <v>226</v>
      </c>
      <c r="C235" s="71" t="s">
        <v>98</v>
      </c>
      <c r="D235" s="74" t="s">
        <v>202</v>
      </c>
      <c r="E235" s="74" t="s">
        <v>247</v>
      </c>
      <c r="F235" s="86" t="s">
        <v>157</v>
      </c>
      <c r="G235" s="91" t="s">
        <v>83</v>
      </c>
      <c r="H235" s="86">
        <v>11</v>
      </c>
      <c r="I235" s="67" t="s">
        <v>126</v>
      </c>
      <c r="J235" s="66" t="s">
        <v>144</v>
      </c>
      <c r="K235" s="91" t="s">
        <v>45</v>
      </c>
      <c r="L235" s="66" t="str">
        <f>VLOOKUP(H235,'AA-IA'!$C$7:$G$29,4,FALSE)</f>
        <v>D.S. N° 003-2008-MINAM, Aprueban los Estandares Nacionales de Calidad Ambiental para Aire</v>
      </c>
      <c r="M235" s="109" t="str">
        <f>VLOOKUP(H235,'AA-IA'!$C$7:$G$29,5,FALSE)</f>
        <v>SALIDA</v>
      </c>
      <c r="N235" s="84" t="s">
        <v>37</v>
      </c>
      <c r="O235" s="84" t="s">
        <v>127</v>
      </c>
      <c r="P235" s="84">
        <v>3</v>
      </c>
      <c r="Q235" s="84">
        <v>1</v>
      </c>
      <c r="R235" s="84">
        <v>1</v>
      </c>
      <c r="S235" s="84">
        <v>1</v>
      </c>
      <c r="T235" s="84">
        <f>SUM(P235:S235)</f>
        <v>6</v>
      </c>
      <c r="U235" s="107" t="str">
        <f t="shared" si="101"/>
        <v>BAJO</v>
      </c>
      <c r="V235" s="109" t="str">
        <f t="shared" si="102"/>
        <v>NO SIGNIFICATIVO</v>
      </c>
      <c r="W235" s="84" t="s">
        <v>128</v>
      </c>
      <c r="X235" s="105" t="s">
        <v>132</v>
      </c>
      <c r="Y235" s="84">
        <v>3</v>
      </c>
      <c r="Z235" s="84">
        <v>0</v>
      </c>
      <c r="AA235" s="84">
        <v>0</v>
      </c>
      <c r="AB235" s="84">
        <v>0</v>
      </c>
      <c r="AC235" s="84">
        <f t="shared" ref="AC235:AC239" si="115">SUM(Y235:AB235)</f>
        <v>3</v>
      </c>
      <c r="AD235" s="107" t="str">
        <f t="shared" si="103"/>
        <v>BAJO</v>
      </c>
      <c r="AE235" s="109" t="str">
        <f t="shared" si="104"/>
        <v>NO SIGNIFICATIVO</v>
      </c>
      <c r="AF235" s="187" t="s">
        <v>141</v>
      </c>
      <c r="AG235" s="187"/>
      <c r="AH235" s="19"/>
    </row>
    <row r="236" spans="1:34" ht="90" customHeight="1" x14ac:dyDescent="0.25">
      <c r="A236" s="19"/>
      <c r="B236" s="86">
        <v>227</v>
      </c>
      <c r="C236" s="71" t="s">
        <v>98</v>
      </c>
      <c r="D236" s="74" t="s">
        <v>202</v>
      </c>
      <c r="E236" s="74" t="s">
        <v>247</v>
      </c>
      <c r="F236" s="86" t="s">
        <v>157</v>
      </c>
      <c r="G236" s="91" t="s">
        <v>83</v>
      </c>
      <c r="H236" s="86">
        <v>14</v>
      </c>
      <c r="I236" s="67" t="s">
        <v>118</v>
      </c>
      <c r="J236" s="66" t="s">
        <v>144</v>
      </c>
      <c r="K236" s="91" t="s">
        <v>45</v>
      </c>
      <c r="L236" s="66" t="str">
        <f>VLOOKUP(H236,'AA-IA'!$C$7:$G$29,4,FALSE)</f>
        <v>D.S. Nº 085-2003-PCM, Aprueban el reglamento de estándares nacionales de calidad ambiental para ruido</v>
      </c>
      <c r="M236" s="109" t="str">
        <f>VLOOKUP(H236,'AA-IA'!$C$7:$G$29,5,FALSE)</f>
        <v>SALIDA</v>
      </c>
      <c r="N236" s="84" t="s">
        <v>37</v>
      </c>
      <c r="O236" s="84" t="s">
        <v>127</v>
      </c>
      <c r="P236" s="84">
        <v>3</v>
      </c>
      <c r="Q236" s="84">
        <v>1</v>
      </c>
      <c r="R236" s="84">
        <v>1</v>
      </c>
      <c r="S236" s="84">
        <v>1</v>
      </c>
      <c r="T236" s="84">
        <f t="shared" ref="T236:T239" si="116">SUM(P236:S236)</f>
        <v>6</v>
      </c>
      <c r="U236" s="107" t="str">
        <f t="shared" si="101"/>
        <v>BAJO</v>
      </c>
      <c r="V236" s="109" t="str">
        <f t="shared" si="102"/>
        <v>NO SIGNIFICATIVO</v>
      </c>
      <c r="W236" s="84" t="s">
        <v>128</v>
      </c>
      <c r="X236" s="105" t="s">
        <v>132</v>
      </c>
      <c r="Y236" s="84">
        <v>3</v>
      </c>
      <c r="Z236" s="84">
        <v>0</v>
      </c>
      <c r="AA236" s="84">
        <v>0</v>
      </c>
      <c r="AB236" s="84">
        <v>0</v>
      </c>
      <c r="AC236" s="84">
        <f t="shared" si="115"/>
        <v>3</v>
      </c>
      <c r="AD236" s="107" t="str">
        <f t="shared" si="103"/>
        <v>BAJO</v>
      </c>
      <c r="AE236" s="109" t="str">
        <f t="shared" si="104"/>
        <v>NO SIGNIFICATIVO</v>
      </c>
      <c r="AF236" s="187" t="s">
        <v>141</v>
      </c>
      <c r="AG236" s="187"/>
      <c r="AH236" s="19"/>
    </row>
    <row r="237" spans="1:34" ht="90" customHeight="1" x14ac:dyDescent="0.25">
      <c r="A237" s="19"/>
      <c r="B237" s="86">
        <v>228</v>
      </c>
      <c r="C237" s="71" t="s">
        <v>98</v>
      </c>
      <c r="D237" s="74" t="s">
        <v>202</v>
      </c>
      <c r="E237" s="74" t="s">
        <v>247</v>
      </c>
      <c r="F237" s="86" t="s">
        <v>157</v>
      </c>
      <c r="G237" s="91" t="s">
        <v>83</v>
      </c>
      <c r="H237" s="86">
        <v>15</v>
      </c>
      <c r="I237" s="67" t="s">
        <v>119</v>
      </c>
      <c r="J237" s="66" t="s">
        <v>143</v>
      </c>
      <c r="K237" s="91" t="s">
        <v>45</v>
      </c>
      <c r="L237" s="66" t="str">
        <f>VLOOKUP(H237,'AA-IA'!$C$7:$G$29,4,FALSE)</f>
        <v>Decreto Legislativo N° 1278 Ley de Gestión Integral de Residuos Sólidos
D.S. N° 014-2017- MINAM Reglamento de la Ley de Gestión Integral de Residuos Sólidos
NTP Nº 900.058.2005 Gestión ambiental. Gestión de residuos. Código de colores para los  dispositivos de almacenamiento de residuos
R.D. N° 213-2018-MTC/16 Lineamiento para la elaboración de un plan integral de gestión de residuos generados por los buques</v>
      </c>
      <c r="M237" s="109" t="str">
        <f>VLOOKUP(H237,'AA-IA'!$C$7:$G$29,5,FALSE)</f>
        <v>SALIDA</v>
      </c>
      <c r="N237" s="84" t="s">
        <v>37</v>
      </c>
      <c r="O237" s="84" t="s">
        <v>127</v>
      </c>
      <c r="P237" s="84">
        <v>2</v>
      </c>
      <c r="Q237" s="84">
        <v>1</v>
      </c>
      <c r="R237" s="84">
        <v>2</v>
      </c>
      <c r="S237" s="84">
        <v>1</v>
      </c>
      <c r="T237" s="84">
        <f t="shared" si="116"/>
        <v>6</v>
      </c>
      <c r="U237" s="107" t="str">
        <f t="shared" si="101"/>
        <v>BAJO</v>
      </c>
      <c r="V237" s="109" t="str">
        <f t="shared" si="102"/>
        <v>NO SIGNIFICATIVO</v>
      </c>
      <c r="W237" s="84" t="s">
        <v>133</v>
      </c>
      <c r="X237" s="105" t="s">
        <v>132</v>
      </c>
      <c r="Y237" s="84">
        <v>2</v>
      </c>
      <c r="Z237" s="84">
        <v>0</v>
      </c>
      <c r="AA237" s="84">
        <v>1</v>
      </c>
      <c r="AB237" s="84">
        <v>0</v>
      </c>
      <c r="AC237" s="84">
        <f t="shared" si="115"/>
        <v>3</v>
      </c>
      <c r="AD237" s="107" t="str">
        <f t="shared" si="103"/>
        <v>BAJO</v>
      </c>
      <c r="AE237" s="109" t="str">
        <f t="shared" si="104"/>
        <v>NO SIGNIFICATIVO</v>
      </c>
      <c r="AF237" s="187" t="s">
        <v>141</v>
      </c>
      <c r="AG237" s="187"/>
      <c r="AH237" s="19"/>
    </row>
    <row r="238" spans="1:34" ht="90" customHeight="1" x14ac:dyDescent="0.25">
      <c r="A238" s="19"/>
      <c r="B238" s="82">
        <v>229</v>
      </c>
      <c r="C238" s="71" t="s">
        <v>98</v>
      </c>
      <c r="D238" s="74" t="s">
        <v>202</v>
      </c>
      <c r="E238" s="74" t="s">
        <v>247</v>
      </c>
      <c r="F238" s="86" t="s">
        <v>157</v>
      </c>
      <c r="G238" s="91" t="s">
        <v>83</v>
      </c>
      <c r="H238" s="86">
        <v>16</v>
      </c>
      <c r="I238" s="67" t="s">
        <v>120</v>
      </c>
      <c r="J238" s="66" t="s">
        <v>143</v>
      </c>
      <c r="K238" s="91" t="s">
        <v>45</v>
      </c>
      <c r="L238" s="66" t="str">
        <f>VLOOKUP(H238,'AA-IA'!$C$7:$G$29,4,FALSE)</f>
        <v>D.S. N° 014-2017- MINAM Reglamento de la Ley de Gestión Integral de Residuos Sólidos
Decreto Legislativo N° 1278 Ley de Gestión Integral de Residuos Sólidos
R.D. N° 213-2018-MTC/16 Lineamiento para la elaboración de un plan integral de gestión de residuos generados por los buques</v>
      </c>
      <c r="M238" s="109" t="str">
        <f>VLOOKUP(H238,'AA-IA'!$C$7:$G$29,5,FALSE)</f>
        <v>SALIDA</v>
      </c>
      <c r="N238" s="84" t="s">
        <v>37</v>
      </c>
      <c r="O238" s="84" t="s">
        <v>127</v>
      </c>
      <c r="P238" s="84">
        <v>1</v>
      </c>
      <c r="Q238" s="84">
        <v>1</v>
      </c>
      <c r="R238" s="84">
        <v>3</v>
      </c>
      <c r="S238" s="84">
        <v>1</v>
      </c>
      <c r="T238" s="84">
        <f t="shared" si="116"/>
        <v>6</v>
      </c>
      <c r="U238" s="107" t="str">
        <f t="shared" si="101"/>
        <v>BAJO</v>
      </c>
      <c r="V238" s="109" t="str">
        <f t="shared" si="102"/>
        <v>NO SIGNIFICATIVO</v>
      </c>
      <c r="W238" s="84" t="s">
        <v>133</v>
      </c>
      <c r="X238" s="105" t="s">
        <v>132</v>
      </c>
      <c r="Y238" s="84">
        <v>1</v>
      </c>
      <c r="Z238" s="84">
        <v>0</v>
      </c>
      <c r="AA238" s="84">
        <v>2</v>
      </c>
      <c r="AB238" s="84">
        <v>0</v>
      </c>
      <c r="AC238" s="84">
        <f t="shared" si="115"/>
        <v>3</v>
      </c>
      <c r="AD238" s="107" t="str">
        <f t="shared" si="103"/>
        <v>BAJO</v>
      </c>
      <c r="AE238" s="109" t="str">
        <f t="shared" si="104"/>
        <v>NO SIGNIFICATIVO</v>
      </c>
      <c r="AF238" s="187" t="s">
        <v>141</v>
      </c>
      <c r="AG238" s="187"/>
      <c r="AH238" s="19"/>
    </row>
    <row r="239" spans="1:34" ht="90" customHeight="1" x14ac:dyDescent="0.25">
      <c r="A239" s="19"/>
      <c r="B239" s="86">
        <v>230</v>
      </c>
      <c r="C239" s="71" t="s">
        <v>98</v>
      </c>
      <c r="D239" s="74" t="s">
        <v>202</v>
      </c>
      <c r="E239" s="74" t="s">
        <v>247</v>
      </c>
      <c r="F239" s="86" t="s">
        <v>157</v>
      </c>
      <c r="G239" s="91" t="s">
        <v>83</v>
      </c>
      <c r="H239" s="86">
        <v>19</v>
      </c>
      <c r="I239" s="67" t="s">
        <v>123</v>
      </c>
      <c r="J239" s="66" t="s">
        <v>143</v>
      </c>
      <c r="K239" s="91" t="s">
        <v>45</v>
      </c>
      <c r="L239" s="66" t="str">
        <f>VLOOKUP(H239,'AA-IA'!$C$7:$G$29,4,FALSE)</f>
        <v>Ley Nº 29338  Ley de recursos hídricos
D.S. N° 002-2013-MINAM, Estándares de Calidad Ambiental (ECA) para suelo
D.S. Nº 023-2009-MINAM Aprueban estándares nacionales de calidad ambiental para agua
R.D. N° 213-2018-MTC/16 Lineamiento para la elaboración de un plan integral de gestión de residuos generados por los buques</v>
      </c>
      <c r="M239" s="109" t="str">
        <f>VLOOKUP(H239,'AA-IA'!$C$7:$G$29,5,FALSE)</f>
        <v>SALIDA</v>
      </c>
      <c r="N239" s="84" t="s">
        <v>38</v>
      </c>
      <c r="O239" s="84" t="s">
        <v>127</v>
      </c>
      <c r="P239" s="84">
        <v>1</v>
      </c>
      <c r="Q239" s="84">
        <v>1</v>
      </c>
      <c r="R239" s="84">
        <v>3</v>
      </c>
      <c r="S239" s="84">
        <v>1</v>
      </c>
      <c r="T239" s="84">
        <f t="shared" si="116"/>
        <v>6</v>
      </c>
      <c r="U239" s="107" t="str">
        <f t="shared" si="101"/>
        <v>BAJO</v>
      </c>
      <c r="V239" s="109" t="str">
        <f t="shared" si="102"/>
        <v>NO SIGNIFICATIVO</v>
      </c>
      <c r="W239" s="84" t="s">
        <v>129</v>
      </c>
      <c r="X239" s="105" t="s">
        <v>132</v>
      </c>
      <c r="Y239" s="84">
        <v>1</v>
      </c>
      <c r="Z239" s="84">
        <v>1</v>
      </c>
      <c r="AA239" s="84">
        <v>2</v>
      </c>
      <c r="AB239" s="84">
        <v>0</v>
      </c>
      <c r="AC239" s="84">
        <f t="shared" si="115"/>
        <v>4</v>
      </c>
      <c r="AD239" s="107" t="str">
        <f t="shared" si="103"/>
        <v>BAJO</v>
      </c>
      <c r="AE239" s="109" t="str">
        <f t="shared" si="104"/>
        <v>NO SIGNIFICATIVO</v>
      </c>
      <c r="AF239" s="187" t="s">
        <v>141</v>
      </c>
      <c r="AG239" s="187"/>
      <c r="AH239" s="19"/>
    </row>
    <row r="240" spans="1:34" ht="90" customHeight="1" x14ac:dyDescent="0.25">
      <c r="A240" s="19"/>
      <c r="B240" s="83">
        <v>231</v>
      </c>
      <c r="C240" s="71" t="s">
        <v>98</v>
      </c>
      <c r="D240" s="74" t="s">
        <v>202</v>
      </c>
      <c r="E240" s="74" t="s">
        <v>247</v>
      </c>
      <c r="F240" s="86" t="s">
        <v>157</v>
      </c>
      <c r="G240" s="91" t="s">
        <v>83</v>
      </c>
      <c r="H240" s="86">
        <v>21</v>
      </c>
      <c r="I240" s="66" t="str">
        <f>VLOOKUP(H240,'AA-IA'!$C$7:$G$29,2,FALSE)</f>
        <v>Potencial derrame de materiales y residuos peligrosos.</v>
      </c>
      <c r="J240" s="66" t="s">
        <v>139</v>
      </c>
      <c r="K240" s="91" t="s">
        <v>45</v>
      </c>
      <c r="L240" s="66" t="str">
        <f>VLOOKUP(H240,'AA-IA'!$C$7:$G$29,4,FALSE)</f>
        <v>D.S. N° 014-2017- MINAM Reglamento de la Ley de Gestión Integral de Residuos Sólidos
D.S. N° 023-2009-MINAM, Aprueban estándares nacionales de calidad ambiental para agua
R.D. N° 213-2018-MTC/16 Lineamiento para la elaboración de un plan integral de gestión de residuos generados por los buques</v>
      </c>
      <c r="M240" s="109" t="str">
        <f>VLOOKUP(H240,'AA-IA'!$C$7:$G$29,5,FALSE)</f>
        <v>SALIDA</v>
      </c>
      <c r="N240" s="84" t="s">
        <v>38</v>
      </c>
      <c r="O240" s="84" t="s">
        <v>127</v>
      </c>
      <c r="P240" s="84">
        <v>1</v>
      </c>
      <c r="Q240" s="84">
        <v>2</v>
      </c>
      <c r="R240" s="84">
        <v>3</v>
      </c>
      <c r="S240" s="84">
        <v>2</v>
      </c>
      <c r="T240" s="84">
        <f>SUM(P240:S240)</f>
        <v>8</v>
      </c>
      <c r="U240" s="107" t="str">
        <f t="shared" si="101"/>
        <v>MEDIO</v>
      </c>
      <c r="V240" s="109" t="str">
        <f t="shared" si="102"/>
        <v>NO SIGNIFICATIVO</v>
      </c>
      <c r="W240" s="84" t="s">
        <v>129</v>
      </c>
      <c r="X240" s="105" t="s">
        <v>132</v>
      </c>
      <c r="Y240" s="84">
        <v>1</v>
      </c>
      <c r="Z240" s="84">
        <v>2</v>
      </c>
      <c r="AA240" s="84">
        <v>2</v>
      </c>
      <c r="AB240" s="84">
        <v>1</v>
      </c>
      <c r="AC240" s="84">
        <f t="shared" ref="AC240" si="117">SUM(Y240:AB240)</f>
        <v>6</v>
      </c>
      <c r="AD240" s="107" t="str">
        <f t="shared" si="103"/>
        <v>BAJO</v>
      </c>
      <c r="AE240" s="109" t="str">
        <f t="shared" si="104"/>
        <v>NO SIGNIFICATIVO</v>
      </c>
      <c r="AF240" s="187" t="s">
        <v>141</v>
      </c>
      <c r="AG240" s="187"/>
      <c r="AH240" s="19"/>
    </row>
    <row r="241" spans="1:34" ht="90" customHeight="1" x14ac:dyDescent="0.25">
      <c r="A241" s="19"/>
      <c r="B241" s="86">
        <v>232</v>
      </c>
      <c r="C241" s="71" t="s">
        <v>98</v>
      </c>
      <c r="D241" s="74" t="s">
        <v>202</v>
      </c>
      <c r="E241" s="74" t="s">
        <v>247</v>
      </c>
      <c r="F241" s="86" t="s">
        <v>157</v>
      </c>
      <c r="G241" s="91" t="s">
        <v>83</v>
      </c>
      <c r="H241" s="86">
        <v>22</v>
      </c>
      <c r="I241" s="67" t="s">
        <v>125</v>
      </c>
      <c r="J241" s="66" t="s">
        <v>144</v>
      </c>
      <c r="K241" s="91" t="s">
        <v>45</v>
      </c>
      <c r="L241" s="66" t="str">
        <f>VLOOKUP(H241,'AA-IA'!$C$7:$G$29,4,FALSE)</f>
        <v>D.S. N° 014-2017- MINAM Reglamento de la Ley de Gestión Integral de Residuos Sólidos</v>
      </c>
      <c r="M241" s="109" t="str">
        <f>VLOOKUP(H241,'AA-IA'!$C$7:$G$29,5,FALSE)</f>
        <v>SALIDA</v>
      </c>
      <c r="N241" s="84" t="s">
        <v>38</v>
      </c>
      <c r="O241" s="84" t="s">
        <v>127</v>
      </c>
      <c r="P241" s="84">
        <v>1</v>
      </c>
      <c r="Q241" s="84">
        <v>2</v>
      </c>
      <c r="R241" s="84">
        <v>3</v>
      </c>
      <c r="S241" s="84">
        <v>1</v>
      </c>
      <c r="T241" s="84">
        <f t="shared" ref="T241" si="118">SUM(P241:S241)</f>
        <v>7</v>
      </c>
      <c r="U241" s="107" t="str">
        <f t="shared" si="101"/>
        <v>MEDIO</v>
      </c>
      <c r="V241" s="109" t="str">
        <f t="shared" si="102"/>
        <v>NO SIGNIFICATIVO</v>
      </c>
      <c r="W241" s="84" t="s">
        <v>129</v>
      </c>
      <c r="X241" s="105" t="s">
        <v>132</v>
      </c>
      <c r="Y241" s="84">
        <v>1</v>
      </c>
      <c r="Z241" s="84">
        <v>1</v>
      </c>
      <c r="AA241" s="84">
        <v>2</v>
      </c>
      <c r="AB241" s="84">
        <v>0</v>
      </c>
      <c r="AC241" s="84">
        <f t="shared" ref="AC241" si="119">SUM(Y241:AB241)</f>
        <v>4</v>
      </c>
      <c r="AD241" s="107" t="str">
        <f t="shared" si="103"/>
        <v>BAJO</v>
      </c>
      <c r="AE241" s="109" t="str">
        <f t="shared" si="104"/>
        <v>NO SIGNIFICATIVO</v>
      </c>
      <c r="AF241" s="187" t="s">
        <v>141</v>
      </c>
      <c r="AG241" s="187"/>
      <c r="AH241" s="19"/>
    </row>
    <row r="242" spans="1:34" ht="90" customHeight="1" thickBot="1" x14ac:dyDescent="0.3">
      <c r="A242" s="19"/>
      <c r="B242" s="79">
        <v>233</v>
      </c>
      <c r="C242" s="80" t="s">
        <v>158</v>
      </c>
      <c r="D242" s="92" t="s">
        <v>151</v>
      </c>
      <c r="E242" s="81" t="s">
        <v>151</v>
      </c>
      <c r="F242" s="190" t="s">
        <v>162</v>
      </c>
      <c r="G242" s="190"/>
      <c r="H242" s="190"/>
      <c r="I242" s="190"/>
      <c r="J242" s="190"/>
      <c r="K242" s="190"/>
      <c r="L242" s="190"/>
      <c r="M242" s="190"/>
      <c r="N242" s="190"/>
      <c r="O242" s="190"/>
      <c r="P242" s="190"/>
      <c r="Q242" s="190"/>
      <c r="R242" s="190"/>
      <c r="S242" s="190"/>
      <c r="T242" s="190"/>
      <c r="U242" s="190"/>
      <c r="V242" s="190"/>
      <c r="W242" s="190"/>
      <c r="X242" s="190"/>
      <c r="Y242" s="190"/>
      <c r="Z242" s="190"/>
      <c r="AA242" s="190"/>
      <c r="AB242" s="190"/>
      <c r="AC242" s="190"/>
      <c r="AD242" s="190"/>
      <c r="AE242" s="190"/>
      <c r="AF242" s="190"/>
      <c r="AG242" s="191"/>
      <c r="AH242" s="19"/>
    </row>
    <row r="243" spans="1:34" ht="90" customHeight="1" x14ac:dyDescent="0.25">
      <c r="A243" s="19"/>
      <c r="B243" s="61"/>
      <c r="C243" s="26"/>
      <c r="D243" s="62"/>
      <c r="E243" s="62"/>
      <c r="F243" s="52"/>
      <c r="G243" s="52"/>
      <c r="H243" s="26"/>
      <c r="I243" s="53"/>
      <c r="J243" s="53"/>
      <c r="K243" s="54"/>
      <c r="L243" s="53"/>
      <c r="M243" s="54"/>
      <c r="N243" s="54"/>
      <c r="O243" s="53"/>
      <c r="P243" s="70"/>
      <c r="Q243" s="70"/>
      <c r="R243" s="70"/>
      <c r="S243" s="70"/>
      <c r="T243" s="43"/>
      <c r="U243" s="56"/>
      <c r="V243" s="54"/>
      <c r="W243" s="53"/>
      <c r="X243" s="54"/>
      <c r="Y243" s="55"/>
      <c r="Z243" s="55"/>
      <c r="AA243" s="55"/>
      <c r="AB243" s="55"/>
      <c r="AC243" s="43"/>
      <c r="AD243" s="56"/>
      <c r="AE243" s="54"/>
      <c r="AF243" s="63"/>
      <c r="AG243" s="63"/>
      <c r="AH243" s="19"/>
    </row>
    <row r="244" spans="1:34" ht="90" customHeight="1" x14ac:dyDescent="0.25">
      <c r="A244" s="19"/>
      <c r="B244" s="61"/>
      <c r="C244" s="26"/>
      <c r="D244" s="62"/>
      <c r="E244" s="62"/>
      <c r="F244" s="52"/>
      <c r="G244" s="52"/>
      <c r="H244" s="26"/>
      <c r="I244" s="53"/>
      <c r="J244" s="53"/>
      <c r="K244" s="54"/>
      <c r="L244" s="53"/>
      <c r="M244" s="54"/>
      <c r="N244" s="54"/>
      <c r="O244" s="53"/>
      <c r="P244" s="70"/>
      <c r="Q244" s="70"/>
      <c r="R244" s="70"/>
      <c r="S244" s="70"/>
      <c r="T244" s="43"/>
      <c r="U244" s="56"/>
      <c r="V244" s="54"/>
      <c r="W244" s="53"/>
      <c r="X244" s="54"/>
      <c r="Y244" s="55"/>
      <c r="Z244" s="55"/>
      <c r="AA244" s="55"/>
      <c r="AB244" s="55"/>
      <c r="AC244" s="43"/>
      <c r="AD244" s="56"/>
      <c r="AE244" s="54"/>
      <c r="AF244" s="63"/>
      <c r="AG244" s="63"/>
      <c r="AH244" s="19"/>
    </row>
    <row r="245" spans="1:34" ht="90" customHeight="1" x14ac:dyDescent="0.25">
      <c r="A245" s="19"/>
      <c r="B245" s="61"/>
      <c r="C245" s="26"/>
      <c r="D245" s="62"/>
      <c r="E245" s="62"/>
      <c r="F245" s="52"/>
      <c r="G245" s="52"/>
      <c r="H245" s="26"/>
      <c r="I245" s="53"/>
      <c r="J245" s="53"/>
      <c r="K245" s="54"/>
      <c r="L245" s="53"/>
      <c r="M245" s="54"/>
      <c r="N245" s="54"/>
      <c r="O245" s="53"/>
      <c r="P245" s="70"/>
      <c r="Q245" s="70"/>
      <c r="R245" s="70"/>
      <c r="S245" s="70"/>
      <c r="T245" s="43"/>
      <c r="U245" s="56"/>
      <c r="V245" s="54"/>
      <c r="W245" s="53"/>
      <c r="X245" s="54"/>
      <c r="Y245" s="55"/>
      <c r="Z245" s="55"/>
      <c r="AA245" s="55"/>
      <c r="AB245" s="55"/>
      <c r="AC245" s="43"/>
      <c r="AD245" s="56"/>
      <c r="AE245" s="54"/>
      <c r="AF245" s="63"/>
      <c r="AG245" s="63"/>
      <c r="AH245" s="19"/>
    </row>
    <row r="246" spans="1:34" ht="90" customHeight="1" x14ac:dyDescent="0.25">
      <c r="A246" s="19"/>
      <c r="B246" s="61"/>
      <c r="C246" s="26"/>
      <c r="D246" s="62"/>
      <c r="E246" s="62"/>
      <c r="F246" s="52"/>
      <c r="G246" s="52"/>
      <c r="H246" s="26"/>
      <c r="I246" s="53"/>
      <c r="J246" s="53"/>
      <c r="K246" s="54"/>
      <c r="L246" s="53"/>
      <c r="M246" s="54"/>
      <c r="N246" s="54"/>
      <c r="O246" s="53"/>
      <c r="P246" s="70"/>
      <c r="Q246" s="70"/>
      <c r="R246" s="70"/>
      <c r="S246" s="70"/>
      <c r="T246" s="43"/>
      <c r="U246" s="56"/>
      <c r="V246" s="54"/>
      <c r="W246" s="53"/>
      <c r="X246" s="54"/>
      <c r="Y246" s="55"/>
      <c r="Z246" s="55"/>
      <c r="AA246" s="55"/>
      <c r="AB246" s="55"/>
      <c r="AC246" s="43"/>
      <c r="AD246" s="56"/>
      <c r="AE246" s="54"/>
      <c r="AF246" s="63"/>
      <c r="AG246" s="63"/>
      <c r="AH246" s="19"/>
    </row>
    <row r="247" spans="1:34" ht="90" customHeight="1" x14ac:dyDescent="0.25">
      <c r="A247" s="19"/>
      <c r="B247" s="61"/>
      <c r="C247" s="26"/>
      <c r="D247" s="62"/>
      <c r="E247" s="62"/>
      <c r="F247" s="52"/>
      <c r="G247" s="52"/>
      <c r="H247" s="26"/>
      <c r="I247" s="53"/>
      <c r="J247" s="53"/>
      <c r="K247" s="54"/>
      <c r="L247" s="53"/>
      <c r="M247" s="54"/>
      <c r="N247" s="54"/>
      <c r="O247" s="53"/>
      <c r="P247" s="70"/>
      <c r="Q247" s="70"/>
      <c r="R247" s="70"/>
      <c r="S247" s="70"/>
      <c r="T247" s="43"/>
      <c r="U247" s="56"/>
      <c r="V247" s="54"/>
      <c r="W247" s="53"/>
      <c r="X247" s="54"/>
      <c r="Y247" s="55"/>
      <c r="Z247" s="55"/>
      <c r="AA247" s="55"/>
      <c r="AB247" s="55"/>
      <c r="AC247" s="43"/>
      <c r="AD247" s="56"/>
      <c r="AE247" s="54"/>
      <c r="AF247" s="63"/>
      <c r="AG247" s="63"/>
      <c r="AH247" s="19"/>
    </row>
    <row r="248" spans="1:34" ht="90" customHeight="1" x14ac:dyDescent="0.25">
      <c r="A248" s="19"/>
      <c r="B248" s="61"/>
      <c r="C248" s="26"/>
      <c r="D248" s="62"/>
      <c r="E248" s="62"/>
      <c r="F248" s="52"/>
      <c r="G248" s="52"/>
      <c r="H248" s="26"/>
      <c r="I248" s="53"/>
      <c r="J248" s="53"/>
      <c r="K248" s="54"/>
      <c r="L248" s="53"/>
      <c r="M248" s="54"/>
      <c r="N248" s="54"/>
      <c r="O248" s="53"/>
      <c r="P248" s="70"/>
      <c r="Q248" s="70"/>
      <c r="R248" s="70"/>
      <c r="S248" s="70"/>
      <c r="T248" s="43"/>
      <c r="U248" s="56"/>
      <c r="V248" s="54"/>
      <c r="W248" s="53"/>
      <c r="X248" s="54"/>
      <c r="Y248" s="55"/>
      <c r="Z248" s="55"/>
      <c r="AA248" s="55"/>
      <c r="AB248" s="55"/>
      <c r="AC248" s="43"/>
      <c r="AD248" s="56"/>
      <c r="AE248" s="54"/>
      <c r="AF248" s="63"/>
      <c r="AG248" s="63"/>
      <c r="AH248" s="19"/>
    </row>
    <row r="249" spans="1:34" ht="90" customHeight="1" x14ac:dyDescent="0.25">
      <c r="A249" s="19"/>
      <c r="B249" s="61"/>
      <c r="C249" s="26"/>
      <c r="D249" s="62"/>
      <c r="E249" s="62"/>
      <c r="F249" s="52"/>
      <c r="G249" s="52"/>
      <c r="H249" s="26"/>
      <c r="I249" s="53"/>
      <c r="J249" s="53"/>
      <c r="K249" s="54"/>
      <c r="L249" s="53"/>
      <c r="M249" s="54"/>
      <c r="N249" s="54"/>
      <c r="O249" s="53"/>
      <c r="P249" s="70"/>
      <c r="Q249" s="70"/>
      <c r="R249" s="70"/>
      <c r="S249" s="70"/>
      <c r="T249" s="43"/>
      <c r="U249" s="56"/>
      <c r="V249" s="54"/>
      <c r="W249" s="53"/>
      <c r="X249" s="54"/>
      <c r="Y249" s="55"/>
      <c r="Z249" s="55"/>
      <c r="AA249" s="55"/>
      <c r="AB249" s="55"/>
      <c r="AC249" s="43"/>
      <c r="AD249" s="56"/>
      <c r="AE249" s="54"/>
      <c r="AF249" s="63"/>
      <c r="AG249" s="63"/>
      <c r="AH249" s="19"/>
    </row>
    <row r="250" spans="1:34" ht="90" customHeight="1" x14ac:dyDescent="0.25">
      <c r="A250" s="19"/>
      <c r="B250" s="61"/>
      <c r="C250" s="26"/>
      <c r="D250" s="62"/>
      <c r="E250" s="62"/>
      <c r="F250" s="52"/>
      <c r="G250" s="52"/>
      <c r="H250" s="26"/>
      <c r="I250" s="53"/>
      <c r="J250" s="53"/>
      <c r="K250" s="54"/>
      <c r="L250" s="53"/>
      <c r="M250" s="54"/>
      <c r="N250" s="54"/>
      <c r="O250" s="53"/>
      <c r="P250" s="70"/>
      <c r="Q250" s="70"/>
      <c r="R250" s="70"/>
      <c r="S250" s="70"/>
      <c r="T250" s="43"/>
      <c r="U250" s="56"/>
      <c r="V250" s="54"/>
      <c r="W250" s="53"/>
      <c r="X250" s="54"/>
      <c r="Y250" s="55"/>
      <c r="Z250" s="55"/>
      <c r="AA250" s="55"/>
      <c r="AB250" s="55"/>
      <c r="AC250" s="43"/>
      <c r="AD250" s="56"/>
      <c r="AE250" s="54"/>
      <c r="AF250" s="63"/>
      <c r="AG250" s="63"/>
      <c r="AH250" s="19"/>
    </row>
    <row r="251" spans="1:34" ht="90" customHeight="1" x14ac:dyDescent="0.25">
      <c r="A251" s="19"/>
      <c r="B251" s="61"/>
      <c r="C251" s="26"/>
      <c r="D251" s="62"/>
      <c r="E251" s="62"/>
      <c r="F251" s="52"/>
      <c r="G251" s="52"/>
      <c r="H251" s="26"/>
      <c r="I251" s="53"/>
      <c r="J251" s="53"/>
      <c r="K251" s="54"/>
      <c r="L251" s="53"/>
      <c r="M251" s="54"/>
      <c r="N251" s="54"/>
      <c r="O251" s="53"/>
      <c r="P251" s="70"/>
      <c r="Q251" s="70"/>
      <c r="R251" s="70"/>
      <c r="S251" s="70"/>
      <c r="T251" s="43"/>
      <c r="U251" s="56"/>
      <c r="V251" s="54"/>
      <c r="W251" s="53"/>
      <c r="X251" s="54"/>
      <c r="Y251" s="55"/>
      <c r="Z251" s="55"/>
      <c r="AA251" s="55"/>
      <c r="AB251" s="55"/>
      <c r="AC251" s="43"/>
      <c r="AD251" s="56"/>
      <c r="AE251" s="54"/>
      <c r="AF251" s="63"/>
      <c r="AG251" s="63"/>
      <c r="AH251" s="19"/>
    </row>
    <row r="252" spans="1:34" ht="90" customHeight="1" x14ac:dyDescent="0.25">
      <c r="A252" s="19"/>
      <c r="B252" s="61"/>
      <c r="C252" s="26"/>
      <c r="D252" s="62"/>
      <c r="E252" s="62"/>
      <c r="F252" s="52"/>
      <c r="G252" s="52"/>
      <c r="H252" s="26"/>
      <c r="I252" s="53"/>
      <c r="J252" s="53"/>
      <c r="K252" s="54"/>
      <c r="L252" s="53"/>
      <c r="M252" s="54"/>
      <c r="N252" s="54"/>
      <c r="O252" s="53"/>
      <c r="P252" s="70"/>
      <c r="Q252" s="70"/>
      <c r="R252" s="70"/>
      <c r="S252" s="70"/>
      <c r="T252" s="43"/>
      <c r="U252" s="56"/>
      <c r="V252" s="54"/>
      <c r="W252" s="53"/>
      <c r="X252" s="54"/>
      <c r="Y252" s="55"/>
      <c r="Z252" s="55"/>
      <c r="AA252" s="55"/>
      <c r="AB252" s="55"/>
      <c r="AC252" s="43"/>
      <c r="AD252" s="56"/>
      <c r="AE252" s="54"/>
      <c r="AF252" s="63"/>
      <c r="AG252" s="63"/>
      <c r="AH252" s="19"/>
    </row>
    <row r="253" spans="1:34" ht="90" customHeight="1" x14ac:dyDescent="0.25">
      <c r="A253" s="19"/>
      <c r="B253" s="61"/>
      <c r="C253" s="26"/>
      <c r="D253" s="62"/>
      <c r="E253" s="62"/>
      <c r="F253" s="52"/>
      <c r="G253" s="52"/>
      <c r="H253" s="26"/>
      <c r="I253" s="53"/>
      <c r="J253" s="53"/>
      <c r="K253" s="54"/>
      <c r="L253" s="53"/>
      <c r="M253" s="54"/>
      <c r="N253" s="54"/>
      <c r="O253" s="53"/>
      <c r="P253" s="70"/>
      <c r="Q253" s="70"/>
      <c r="R253" s="70"/>
      <c r="S253" s="70"/>
      <c r="T253" s="43"/>
      <c r="U253" s="56"/>
      <c r="V253" s="54"/>
      <c r="W253" s="53"/>
      <c r="X253" s="54"/>
      <c r="Y253" s="55"/>
      <c r="Z253" s="55"/>
      <c r="AA253" s="55"/>
      <c r="AB253" s="55"/>
      <c r="AC253" s="43"/>
      <c r="AD253" s="56"/>
      <c r="AE253" s="54"/>
      <c r="AF253" s="63"/>
      <c r="AG253" s="63"/>
      <c r="AH253" s="19"/>
    </row>
    <row r="254" spans="1:34" ht="90" customHeight="1" x14ac:dyDescent="0.25">
      <c r="A254" s="19"/>
      <c r="B254" s="61"/>
      <c r="C254" s="26"/>
      <c r="D254" s="62"/>
      <c r="E254" s="62"/>
      <c r="F254" s="52"/>
      <c r="G254" s="52"/>
      <c r="H254" s="26"/>
      <c r="I254" s="53"/>
      <c r="J254" s="53"/>
      <c r="K254" s="54"/>
      <c r="L254" s="53"/>
      <c r="M254" s="54"/>
      <c r="N254" s="54"/>
      <c r="O254" s="53"/>
      <c r="P254" s="70"/>
      <c r="Q254" s="70"/>
      <c r="R254" s="70"/>
      <c r="S254" s="70"/>
      <c r="T254" s="43"/>
      <c r="U254" s="56"/>
      <c r="V254" s="54"/>
      <c r="W254" s="53"/>
      <c r="X254" s="54"/>
      <c r="Y254" s="55"/>
      <c r="Z254" s="55"/>
      <c r="AA254" s="55"/>
      <c r="AB254" s="55"/>
      <c r="AC254" s="43"/>
      <c r="AD254" s="56"/>
      <c r="AE254" s="54"/>
      <c r="AF254" s="63"/>
      <c r="AG254" s="63"/>
      <c r="AH254" s="19"/>
    </row>
    <row r="255" spans="1:34" ht="90" customHeight="1" x14ac:dyDescent="0.25">
      <c r="A255" s="19"/>
      <c r="B255" s="61"/>
      <c r="C255" s="26"/>
      <c r="D255" s="62"/>
      <c r="E255" s="62"/>
      <c r="F255" s="52"/>
      <c r="G255" s="52"/>
      <c r="H255" s="26"/>
      <c r="I255" s="53"/>
      <c r="J255" s="53"/>
      <c r="K255" s="54"/>
      <c r="L255" s="53"/>
      <c r="M255" s="54"/>
      <c r="N255" s="54"/>
      <c r="O255" s="53"/>
      <c r="P255" s="70"/>
      <c r="Q255" s="70"/>
      <c r="R255" s="70"/>
      <c r="S255" s="70"/>
      <c r="T255" s="43"/>
      <c r="U255" s="56"/>
      <c r="V255" s="54"/>
      <c r="W255" s="53"/>
      <c r="X255" s="54"/>
      <c r="Y255" s="55"/>
      <c r="Z255" s="55"/>
      <c r="AA255" s="55"/>
      <c r="AB255" s="55"/>
      <c r="AC255" s="43"/>
      <c r="AD255" s="56"/>
      <c r="AE255" s="54"/>
      <c r="AF255" s="63"/>
      <c r="AG255" s="63"/>
      <c r="AH255" s="19"/>
    </row>
    <row r="256" spans="1:34" ht="90" customHeight="1" x14ac:dyDescent="0.25">
      <c r="A256" s="19"/>
      <c r="B256" s="61"/>
      <c r="C256" s="26"/>
      <c r="D256" s="62"/>
      <c r="E256" s="62"/>
      <c r="F256" s="52"/>
      <c r="G256" s="52"/>
      <c r="H256" s="26"/>
      <c r="I256" s="53"/>
      <c r="J256" s="53"/>
      <c r="K256" s="54"/>
      <c r="L256" s="53"/>
      <c r="M256" s="54"/>
      <c r="N256" s="54"/>
      <c r="O256" s="53"/>
      <c r="P256" s="70"/>
      <c r="Q256" s="70"/>
      <c r="R256" s="70"/>
      <c r="S256" s="70"/>
      <c r="T256" s="43"/>
      <c r="U256" s="56"/>
      <c r="V256" s="54"/>
      <c r="W256" s="53"/>
      <c r="X256" s="54"/>
      <c r="Y256" s="55"/>
      <c r="Z256" s="55"/>
      <c r="AA256" s="55"/>
      <c r="AB256" s="55"/>
      <c r="AC256" s="43"/>
      <c r="AD256" s="56"/>
      <c r="AE256" s="54"/>
      <c r="AF256" s="63"/>
      <c r="AG256" s="63"/>
      <c r="AH256" s="19"/>
    </row>
    <row r="257" spans="1:34" ht="90" customHeight="1" x14ac:dyDescent="0.25">
      <c r="A257" s="19"/>
      <c r="B257" s="61"/>
      <c r="C257" s="26"/>
      <c r="D257" s="62"/>
      <c r="E257" s="62"/>
      <c r="F257" s="52"/>
      <c r="G257" s="52"/>
      <c r="H257" s="26"/>
      <c r="I257" s="53"/>
      <c r="J257" s="53"/>
      <c r="K257" s="54"/>
      <c r="L257" s="53"/>
      <c r="M257" s="54"/>
      <c r="N257" s="54"/>
      <c r="O257" s="53"/>
      <c r="P257" s="70"/>
      <c r="Q257" s="70"/>
      <c r="R257" s="70"/>
      <c r="S257" s="70"/>
      <c r="T257" s="43"/>
      <c r="U257" s="56"/>
      <c r="V257" s="54"/>
      <c r="W257" s="53"/>
      <c r="X257" s="54"/>
      <c r="Y257" s="55"/>
      <c r="Z257" s="55"/>
      <c r="AA257" s="55"/>
      <c r="AB257" s="55"/>
      <c r="AC257" s="43"/>
      <c r="AD257" s="56"/>
      <c r="AE257" s="54"/>
      <c r="AF257" s="63"/>
      <c r="AG257" s="63"/>
      <c r="AH257" s="19"/>
    </row>
    <row r="258" spans="1:34" ht="90" customHeight="1" x14ac:dyDescent="0.25">
      <c r="A258" s="19"/>
      <c r="B258" s="61"/>
      <c r="C258" s="26"/>
      <c r="D258" s="62"/>
      <c r="E258" s="62"/>
      <c r="F258" s="52"/>
      <c r="G258" s="52"/>
      <c r="H258" s="26"/>
      <c r="I258" s="53"/>
      <c r="J258" s="53"/>
      <c r="K258" s="54"/>
      <c r="L258" s="53"/>
      <c r="M258" s="54"/>
      <c r="N258" s="54"/>
      <c r="O258" s="53"/>
      <c r="P258" s="70"/>
      <c r="Q258" s="70"/>
      <c r="R258" s="70"/>
      <c r="S258" s="70"/>
      <c r="T258" s="43"/>
      <c r="U258" s="56"/>
      <c r="V258" s="54"/>
      <c r="W258" s="53"/>
      <c r="X258" s="54"/>
      <c r="Y258" s="55"/>
      <c r="Z258" s="55"/>
      <c r="AA258" s="55"/>
      <c r="AB258" s="55"/>
      <c r="AC258" s="43"/>
      <c r="AD258" s="56"/>
      <c r="AE258" s="54"/>
      <c r="AF258" s="63"/>
      <c r="AG258" s="63"/>
      <c r="AH258" s="19"/>
    </row>
    <row r="259" spans="1:34" ht="90" customHeight="1" x14ac:dyDescent="0.25">
      <c r="A259" s="19"/>
      <c r="B259" s="61"/>
      <c r="C259" s="26"/>
      <c r="D259" s="62"/>
      <c r="E259" s="62"/>
      <c r="F259" s="52"/>
      <c r="G259" s="52"/>
      <c r="H259" s="26"/>
      <c r="I259" s="53"/>
      <c r="J259" s="53"/>
      <c r="K259" s="54"/>
      <c r="L259" s="53"/>
      <c r="M259" s="54"/>
      <c r="N259" s="54"/>
      <c r="O259" s="53"/>
      <c r="P259" s="70"/>
      <c r="Q259" s="70"/>
      <c r="R259" s="70"/>
      <c r="S259" s="70"/>
      <c r="T259" s="43"/>
      <c r="U259" s="56"/>
      <c r="V259" s="54"/>
      <c r="W259" s="53"/>
      <c r="X259" s="54"/>
      <c r="Y259" s="55"/>
      <c r="Z259" s="55"/>
      <c r="AA259" s="55"/>
      <c r="AB259" s="55"/>
      <c r="AC259" s="43"/>
      <c r="AD259" s="56"/>
      <c r="AE259" s="54"/>
      <c r="AF259" s="63"/>
      <c r="AG259" s="63"/>
      <c r="AH259" s="19"/>
    </row>
    <row r="260" spans="1:34" ht="90" customHeight="1" x14ac:dyDescent="0.25">
      <c r="A260" s="19"/>
      <c r="B260" s="61"/>
      <c r="C260" s="26"/>
      <c r="D260" s="62"/>
      <c r="E260" s="62"/>
      <c r="F260" s="52"/>
      <c r="G260" s="52"/>
      <c r="H260" s="26"/>
      <c r="I260" s="53"/>
      <c r="J260" s="53"/>
      <c r="K260" s="54"/>
      <c r="L260" s="53"/>
      <c r="M260" s="54"/>
      <c r="N260" s="54"/>
      <c r="O260" s="53"/>
      <c r="P260" s="70"/>
      <c r="Q260" s="70"/>
      <c r="R260" s="70"/>
      <c r="S260" s="70"/>
      <c r="T260" s="43"/>
      <c r="U260" s="56"/>
      <c r="V260" s="54"/>
      <c r="W260" s="53"/>
      <c r="X260" s="54"/>
      <c r="Y260" s="55"/>
      <c r="Z260" s="55"/>
      <c r="AA260" s="55"/>
      <c r="AB260" s="55"/>
      <c r="AC260" s="43"/>
      <c r="AD260" s="56"/>
      <c r="AE260" s="54"/>
      <c r="AF260" s="63"/>
      <c r="AG260" s="63"/>
      <c r="AH260" s="19"/>
    </row>
    <row r="261" spans="1:34" ht="90" customHeight="1" x14ac:dyDescent="0.25">
      <c r="A261" s="19"/>
      <c r="B261" s="61"/>
      <c r="C261" s="26"/>
      <c r="D261" s="62"/>
      <c r="E261" s="62"/>
      <c r="F261" s="52"/>
      <c r="G261" s="52"/>
      <c r="H261" s="26"/>
      <c r="I261" s="53"/>
      <c r="J261" s="53"/>
      <c r="K261" s="54"/>
      <c r="L261" s="53"/>
      <c r="M261" s="54"/>
      <c r="N261" s="54"/>
      <c r="O261" s="53"/>
      <c r="P261" s="70"/>
      <c r="Q261" s="70"/>
      <c r="R261" s="70"/>
      <c r="S261" s="70"/>
      <c r="T261" s="43"/>
      <c r="U261" s="56"/>
      <c r="V261" s="54"/>
      <c r="W261" s="53"/>
      <c r="X261" s="54"/>
      <c r="Y261" s="55"/>
      <c r="Z261" s="55"/>
      <c r="AA261" s="55"/>
      <c r="AB261" s="55"/>
      <c r="AC261" s="43"/>
      <c r="AD261" s="56"/>
      <c r="AE261" s="54"/>
      <c r="AF261" s="63"/>
      <c r="AG261" s="63"/>
      <c r="AH261" s="19"/>
    </row>
    <row r="262" spans="1:34" ht="90" customHeight="1" x14ac:dyDescent="0.25">
      <c r="A262" s="19"/>
      <c r="B262" s="61"/>
      <c r="C262" s="26"/>
      <c r="D262" s="57"/>
      <c r="E262" s="64"/>
      <c r="F262" s="52"/>
      <c r="G262" s="52"/>
      <c r="H262" s="26"/>
      <c r="I262" s="53"/>
      <c r="J262" s="53"/>
      <c r="K262" s="54"/>
      <c r="L262" s="53"/>
      <c r="M262" s="54"/>
      <c r="N262" s="54"/>
      <c r="O262" s="53"/>
      <c r="P262" s="70"/>
      <c r="Q262" s="70"/>
      <c r="R262" s="70"/>
      <c r="S262" s="70"/>
      <c r="T262" s="43"/>
      <c r="U262" s="56"/>
      <c r="V262" s="54"/>
      <c r="W262" s="53"/>
      <c r="X262" s="54"/>
      <c r="Y262" s="55"/>
      <c r="Z262" s="55"/>
      <c r="AA262" s="55"/>
      <c r="AB262" s="55"/>
      <c r="AC262" s="43"/>
      <c r="AD262" s="56"/>
      <c r="AE262" s="54"/>
      <c r="AF262" s="63"/>
      <c r="AG262" s="63"/>
      <c r="AH262" s="19"/>
    </row>
    <row r="263" spans="1:34" x14ac:dyDescent="0.25">
      <c r="A263" s="19"/>
      <c r="B263" s="63"/>
      <c r="C263" s="63"/>
      <c r="D263" s="63"/>
      <c r="E263" s="63"/>
      <c r="F263" s="63"/>
      <c r="G263" s="63"/>
      <c r="H263" s="63"/>
      <c r="I263" s="65"/>
      <c r="J263" s="65"/>
      <c r="K263" s="65"/>
      <c r="L263" s="65"/>
      <c r="M263" s="65"/>
      <c r="N263" s="65"/>
      <c r="O263" s="65"/>
      <c r="P263" s="65"/>
      <c r="Q263" s="65"/>
      <c r="R263" s="63"/>
      <c r="S263" s="63"/>
      <c r="T263" s="63"/>
      <c r="U263" s="63"/>
      <c r="V263" s="63"/>
      <c r="W263" s="65"/>
      <c r="X263" s="97"/>
      <c r="Y263" s="63"/>
      <c r="Z263" s="63"/>
      <c r="AA263" s="63"/>
      <c r="AB263" s="63"/>
      <c r="AC263" s="63"/>
      <c r="AD263" s="63"/>
      <c r="AE263" s="63"/>
      <c r="AF263" s="63"/>
      <c r="AG263" s="63"/>
      <c r="AH263" s="19"/>
    </row>
    <row r="264" spans="1:34" x14ac:dyDescent="0.25">
      <c r="A264" s="19"/>
      <c r="B264" s="63"/>
      <c r="C264" s="63"/>
      <c r="D264" s="63"/>
      <c r="E264" s="63"/>
      <c r="F264" s="63"/>
      <c r="G264" s="63"/>
      <c r="H264" s="63"/>
      <c r="I264" s="65"/>
      <c r="J264" s="65"/>
      <c r="K264" s="65"/>
      <c r="L264" s="65"/>
      <c r="M264" s="65"/>
      <c r="N264" s="65"/>
      <c r="O264" s="65"/>
      <c r="P264" s="65"/>
      <c r="Q264" s="65"/>
      <c r="R264" s="63"/>
      <c r="S264" s="63"/>
      <c r="T264" s="63"/>
      <c r="U264" s="63"/>
      <c r="V264" s="63"/>
      <c r="W264" s="65"/>
      <c r="X264" s="97"/>
      <c r="Y264" s="63"/>
      <c r="Z264" s="63"/>
      <c r="AA264" s="63"/>
      <c r="AB264" s="63"/>
      <c r="AC264" s="63"/>
      <c r="AD264" s="63"/>
      <c r="AE264" s="63"/>
      <c r="AF264" s="63"/>
      <c r="AG264" s="63"/>
      <c r="AH264" s="19"/>
    </row>
    <row r="265" spans="1:34" x14ac:dyDescent="0.25">
      <c r="A265" s="19"/>
      <c r="B265" s="63"/>
      <c r="C265" s="63"/>
      <c r="D265" s="63"/>
      <c r="E265" s="63"/>
      <c r="F265" s="63"/>
      <c r="G265" s="63"/>
      <c r="H265" s="63"/>
      <c r="I265" s="65"/>
      <c r="J265" s="65"/>
      <c r="K265" s="65"/>
      <c r="L265" s="65"/>
      <c r="M265" s="65"/>
      <c r="N265" s="65"/>
      <c r="O265" s="65"/>
      <c r="P265" s="65"/>
      <c r="Q265" s="65"/>
      <c r="R265" s="63"/>
      <c r="S265" s="63"/>
      <c r="T265" s="63"/>
      <c r="U265" s="63"/>
      <c r="V265" s="63"/>
      <c r="W265" s="65"/>
      <c r="X265" s="97"/>
      <c r="Y265" s="63"/>
      <c r="Z265" s="63"/>
      <c r="AA265" s="63"/>
      <c r="AB265" s="63"/>
      <c r="AC265" s="63"/>
      <c r="AD265" s="63"/>
      <c r="AE265" s="63"/>
      <c r="AF265" s="63"/>
      <c r="AG265" s="63"/>
      <c r="AH265" s="19"/>
    </row>
    <row r="266" spans="1:34" x14ac:dyDescent="0.25">
      <c r="A266" s="19"/>
      <c r="B266" s="19"/>
      <c r="C266" s="19"/>
      <c r="D266" s="19"/>
      <c r="E266" s="19"/>
      <c r="F266" s="45" t="s">
        <v>43</v>
      </c>
      <c r="G266" s="46" t="s">
        <v>40</v>
      </c>
      <c r="H266" s="19"/>
      <c r="I266" s="20"/>
      <c r="J266" s="20"/>
      <c r="K266" s="20"/>
      <c r="L266" s="20"/>
      <c r="M266" s="20"/>
      <c r="N266" s="20"/>
      <c r="O266" s="20"/>
      <c r="P266" s="20"/>
      <c r="Q266" s="20"/>
      <c r="R266" s="19"/>
      <c r="S266" s="19"/>
      <c r="T266" s="19"/>
      <c r="U266" s="19"/>
      <c r="V266" s="19"/>
      <c r="W266" s="20"/>
      <c r="X266" s="96"/>
      <c r="Y266" s="19"/>
      <c r="Z266" s="19"/>
      <c r="AA266" s="19"/>
      <c r="AB266" s="19"/>
      <c r="AC266" s="19"/>
      <c r="AD266" s="19"/>
      <c r="AE266" s="19"/>
      <c r="AF266" s="19"/>
      <c r="AG266" s="19"/>
      <c r="AH266" s="19"/>
    </row>
    <row r="267" spans="1:34" ht="15.75" x14ac:dyDescent="0.25">
      <c r="A267" s="19"/>
      <c r="B267" s="19"/>
      <c r="C267" s="19"/>
      <c r="D267" s="19"/>
      <c r="E267" s="19"/>
      <c r="F267" s="47" t="s">
        <v>44</v>
      </c>
      <c r="G267" s="48" t="s">
        <v>37</v>
      </c>
      <c r="H267" s="19"/>
      <c r="I267" s="20"/>
      <c r="J267" s="20"/>
      <c r="K267" s="20"/>
      <c r="L267" s="20"/>
      <c r="M267" s="20"/>
      <c r="N267" s="20"/>
      <c r="O267" s="20"/>
      <c r="P267" s="20"/>
      <c r="Q267" s="20"/>
      <c r="R267" s="19"/>
      <c r="S267" s="19"/>
      <c r="T267" s="19"/>
      <c r="U267" s="19"/>
      <c r="V267" s="19"/>
      <c r="W267" s="20"/>
      <c r="X267" s="96"/>
      <c r="Y267" s="19"/>
      <c r="Z267" s="19"/>
      <c r="AA267" s="19"/>
      <c r="AB267" s="19"/>
      <c r="AC267" s="19"/>
      <c r="AD267" s="19"/>
      <c r="AE267" s="19"/>
      <c r="AF267" s="19"/>
      <c r="AG267" s="19"/>
      <c r="AH267" s="19"/>
    </row>
    <row r="268" spans="1:34" ht="15.75" x14ac:dyDescent="0.25">
      <c r="A268" s="19"/>
      <c r="B268" s="19"/>
      <c r="C268" s="19"/>
      <c r="D268" s="19"/>
      <c r="E268" s="19"/>
      <c r="F268" s="47" t="s">
        <v>45</v>
      </c>
      <c r="G268" s="48" t="s">
        <v>39</v>
      </c>
      <c r="H268" s="19"/>
      <c r="I268" s="20"/>
      <c r="J268" s="20"/>
      <c r="K268" s="20"/>
      <c r="L268" s="20"/>
      <c r="M268" s="20"/>
      <c r="N268" s="20"/>
      <c r="O268" s="20"/>
      <c r="P268" s="20"/>
      <c r="Q268" s="20"/>
      <c r="R268" s="19"/>
      <c r="S268" s="19"/>
      <c r="T268" s="19"/>
      <c r="U268" s="19"/>
      <c r="V268" s="19"/>
      <c r="W268" s="20"/>
      <c r="X268" s="96"/>
      <c r="Y268" s="19"/>
      <c r="Z268" s="19"/>
      <c r="AA268" s="19"/>
      <c r="AB268" s="19"/>
      <c r="AC268" s="19"/>
      <c r="AD268" s="19"/>
      <c r="AE268" s="19"/>
      <c r="AF268" s="19"/>
      <c r="AG268" s="19"/>
      <c r="AH268" s="19"/>
    </row>
    <row r="269" spans="1:34" x14ac:dyDescent="0.25">
      <c r="A269" s="19"/>
      <c r="B269" s="19"/>
      <c r="C269" s="19"/>
      <c r="D269" s="19"/>
      <c r="E269" s="19"/>
      <c r="F269" s="49"/>
      <c r="G269" s="48" t="s">
        <v>38</v>
      </c>
      <c r="H269" s="19"/>
      <c r="I269" s="20"/>
      <c r="J269" s="20"/>
      <c r="K269" s="20"/>
      <c r="L269" s="20"/>
      <c r="M269" s="20"/>
      <c r="N269" s="20"/>
      <c r="O269" s="20"/>
      <c r="P269" s="20"/>
      <c r="Q269" s="20"/>
      <c r="R269" s="19"/>
      <c r="S269" s="19"/>
      <c r="T269" s="19"/>
      <c r="U269" s="19"/>
      <c r="V269" s="19"/>
      <c r="W269" s="20"/>
      <c r="X269" s="96"/>
      <c r="Y269" s="19"/>
      <c r="Z269" s="19"/>
      <c r="AA269" s="19"/>
      <c r="AB269" s="19"/>
      <c r="AC269" s="19"/>
      <c r="AD269" s="19"/>
      <c r="AE269" s="19"/>
      <c r="AF269" s="19"/>
      <c r="AG269" s="19"/>
      <c r="AH269" s="19"/>
    </row>
    <row r="270" spans="1:34" x14ac:dyDescent="0.25">
      <c r="A270" s="19"/>
      <c r="B270" s="19"/>
      <c r="C270" s="19"/>
      <c r="D270" s="19"/>
      <c r="E270" s="19"/>
      <c r="F270" s="19"/>
      <c r="G270" s="19"/>
      <c r="H270" s="19"/>
      <c r="I270" s="20"/>
      <c r="J270" s="20"/>
      <c r="K270" s="20"/>
      <c r="L270" s="20"/>
      <c r="M270" s="20"/>
      <c r="N270" s="20"/>
      <c r="O270" s="20"/>
      <c r="P270" s="20"/>
      <c r="Q270" s="20"/>
      <c r="R270" s="19"/>
      <c r="S270" s="19"/>
      <c r="T270" s="19"/>
      <c r="U270" s="19"/>
      <c r="V270" s="19"/>
      <c r="W270" s="20"/>
      <c r="X270" s="96"/>
      <c r="Y270" s="19"/>
      <c r="Z270" s="19"/>
      <c r="AA270" s="19"/>
      <c r="AB270" s="19"/>
      <c r="AC270" s="19"/>
      <c r="AD270" s="19"/>
      <c r="AE270" s="19"/>
      <c r="AF270" s="19"/>
      <c r="AG270" s="19"/>
      <c r="AH270" s="19"/>
    </row>
  </sheetData>
  <autoFilter ref="P17:V18" xr:uid="{00000000-0009-0000-0000-000006000000}"/>
  <mergeCells count="280">
    <mergeCell ref="W3:X3"/>
    <mergeCell ref="W4:X4"/>
    <mergeCell ref="P7:V7"/>
    <mergeCell ref="G9:I9"/>
    <mergeCell ref="J9:K9"/>
    <mergeCell ref="L9:M9"/>
    <mergeCell ref="G10:I10"/>
    <mergeCell ref="J10:K10"/>
    <mergeCell ref="L10:M10"/>
    <mergeCell ref="P10:T10"/>
    <mergeCell ref="G11:I11"/>
    <mergeCell ref="J11:K11"/>
    <mergeCell ref="L11:M11"/>
    <mergeCell ref="P11:T11"/>
    <mergeCell ref="F3:I4"/>
    <mergeCell ref="J3:V4"/>
    <mergeCell ref="G12:K12"/>
    <mergeCell ref="L12:M12"/>
    <mergeCell ref="P12:T12"/>
    <mergeCell ref="A16:A18"/>
    <mergeCell ref="B16:B18"/>
    <mergeCell ref="C16:C18"/>
    <mergeCell ref="D16:D18"/>
    <mergeCell ref="E16:E18"/>
    <mergeCell ref="F16:F18"/>
    <mergeCell ref="W16:W18"/>
    <mergeCell ref="X16:X18"/>
    <mergeCell ref="V17:V18"/>
    <mergeCell ref="Q17:Q18"/>
    <mergeCell ref="R17:R18"/>
    <mergeCell ref="S17:S18"/>
    <mergeCell ref="T17:T18"/>
    <mergeCell ref="U17:U18"/>
    <mergeCell ref="M16:M18"/>
    <mergeCell ref="N16:O16"/>
    <mergeCell ref="P16:V16"/>
    <mergeCell ref="P17:P18"/>
    <mergeCell ref="F14:K14"/>
    <mergeCell ref="G16:G18"/>
    <mergeCell ref="H16:H18"/>
    <mergeCell ref="I16:I18"/>
    <mergeCell ref="J16:J18"/>
    <mergeCell ref="K16:K18"/>
    <mergeCell ref="L16:L18"/>
    <mergeCell ref="N17:N18"/>
    <mergeCell ref="O17:O18"/>
    <mergeCell ref="AF21:AG21"/>
    <mergeCell ref="AF22:AG22"/>
    <mergeCell ref="AF23:AG23"/>
    <mergeCell ref="AF24:AG24"/>
    <mergeCell ref="AF25:AG25"/>
    <mergeCell ref="AF26:AG26"/>
    <mergeCell ref="AB17:AB18"/>
    <mergeCell ref="AC17:AC18"/>
    <mergeCell ref="AD17:AD18"/>
    <mergeCell ref="AE17:AE18"/>
    <mergeCell ref="AF19:AG19"/>
    <mergeCell ref="AF20:AG20"/>
    <mergeCell ref="AF16:AF18"/>
    <mergeCell ref="AG16:AG18"/>
    <mergeCell ref="Y16:AE16"/>
    <mergeCell ref="Y17:Y18"/>
    <mergeCell ref="Z17:Z18"/>
    <mergeCell ref="AA17:AA18"/>
    <mergeCell ref="AF33:AG33"/>
    <mergeCell ref="AF34:AG34"/>
    <mergeCell ref="AF35:AG35"/>
    <mergeCell ref="AF36:AG36"/>
    <mergeCell ref="H37:AG37"/>
    <mergeCell ref="AF38:AG38"/>
    <mergeCell ref="AF27:AG27"/>
    <mergeCell ref="AF28:AG28"/>
    <mergeCell ref="AF29:AG29"/>
    <mergeCell ref="AF30:AG30"/>
    <mergeCell ref="AF31:AG31"/>
    <mergeCell ref="AF32:AG32"/>
    <mergeCell ref="AF45:AG45"/>
    <mergeCell ref="AF46:AG46"/>
    <mergeCell ref="AF47:AG47"/>
    <mergeCell ref="AF48:AG48"/>
    <mergeCell ref="AF49:AG49"/>
    <mergeCell ref="AF50:AG50"/>
    <mergeCell ref="AF39:AG39"/>
    <mergeCell ref="AF40:AG40"/>
    <mergeCell ref="AF41:AG41"/>
    <mergeCell ref="AF42:AG42"/>
    <mergeCell ref="AF43:AG43"/>
    <mergeCell ref="AF44:AG44"/>
    <mergeCell ref="F57:AG57"/>
    <mergeCell ref="AF58:AG58"/>
    <mergeCell ref="AF59:AG59"/>
    <mergeCell ref="AF60:AG60"/>
    <mergeCell ref="AF61:AG61"/>
    <mergeCell ref="AF62:AG62"/>
    <mergeCell ref="AF51:AG51"/>
    <mergeCell ref="AF52:AG52"/>
    <mergeCell ref="AF53:AG53"/>
    <mergeCell ref="AF54:AG54"/>
    <mergeCell ref="F55:AG55"/>
    <mergeCell ref="F56:AG56"/>
    <mergeCell ref="AF69:AG69"/>
    <mergeCell ref="AF70:AG70"/>
    <mergeCell ref="AF71:AG71"/>
    <mergeCell ref="AF72:AG72"/>
    <mergeCell ref="AF73:AG73"/>
    <mergeCell ref="AF74:AG74"/>
    <mergeCell ref="AF63:AG63"/>
    <mergeCell ref="AF64:AG64"/>
    <mergeCell ref="AF65:AG65"/>
    <mergeCell ref="AF66:AG66"/>
    <mergeCell ref="H67:AG67"/>
    <mergeCell ref="AF68:AG68"/>
    <mergeCell ref="AF81:AG81"/>
    <mergeCell ref="AF82:AG82"/>
    <mergeCell ref="AF83:AG83"/>
    <mergeCell ref="AF84:AG84"/>
    <mergeCell ref="AF85:AG85"/>
    <mergeCell ref="AF86:AG86"/>
    <mergeCell ref="AF75:AG75"/>
    <mergeCell ref="AF76:AG76"/>
    <mergeCell ref="AF77:AG77"/>
    <mergeCell ref="AF78:AG78"/>
    <mergeCell ref="AF79:AG79"/>
    <mergeCell ref="AF80:AG80"/>
    <mergeCell ref="AF93:AG93"/>
    <mergeCell ref="AF94:AG94"/>
    <mergeCell ref="AF95:AG95"/>
    <mergeCell ref="AF96:AG96"/>
    <mergeCell ref="H97:AG97"/>
    <mergeCell ref="AF98:AG98"/>
    <mergeCell ref="F87:AG87"/>
    <mergeCell ref="F88:AG88"/>
    <mergeCell ref="AF89:AG89"/>
    <mergeCell ref="AF90:AG90"/>
    <mergeCell ref="AF91:AG91"/>
    <mergeCell ref="AF92:AG92"/>
    <mergeCell ref="AF105:AG105"/>
    <mergeCell ref="AF106:AG106"/>
    <mergeCell ref="AF107:AG107"/>
    <mergeCell ref="AF108:AG108"/>
    <mergeCell ref="AF109:AG109"/>
    <mergeCell ref="AF110:AG110"/>
    <mergeCell ref="AF99:AG99"/>
    <mergeCell ref="AF100:AG100"/>
    <mergeCell ref="AF101:AG101"/>
    <mergeCell ref="AF102:AG102"/>
    <mergeCell ref="AF103:AG103"/>
    <mergeCell ref="AF104:AG104"/>
    <mergeCell ref="AF117:AG117"/>
    <mergeCell ref="AF118:AG118"/>
    <mergeCell ref="AF119:AG119"/>
    <mergeCell ref="AF120:AG120"/>
    <mergeCell ref="AF121:AG121"/>
    <mergeCell ref="AF122:AG122"/>
    <mergeCell ref="AF111:AG111"/>
    <mergeCell ref="AF112:AG112"/>
    <mergeCell ref="AF113:AG113"/>
    <mergeCell ref="AF114:AG114"/>
    <mergeCell ref="AF115:AG115"/>
    <mergeCell ref="AF116:AG116"/>
    <mergeCell ref="AF129:AG129"/>
    <mergeCell ref="AF130:AG130"/>
    <mergeCell ref="AF131:AG131"/>
    <mergeCell ref="AF132:AG132"/>
    <mergeCell ref="AF133:AG133"/>
    <mergeCell ref="AF134:AG134"/>
    <mergeCell ref="AF123:AG123"/>
    <mergeCell ref="F124:AG124"/>
    <mergeCell ref="F125:AG125"/>
    <mergeCell ref="F126:AG126"/>
    <mergeCell ref="AF127:AG127"/>
    <mergeCell ref="AF128:AG128"/>
    <mergeCell ref="AF141:AG141"/>
    <mergeCell ref="AF142:AG142"/>
    <mergeCell ref="AF143:AG143"/>
    <mergeCell ref="AF144:AG144"/>
    <mergeCell ref="AF145:AG145"/>
    <mergeCell ref="AF146:AG146"/>
    <mergeCell ref="H135:AG135"/>
    <mergeCell ref="AF136:AG136"/>
    <mergeCell ref="AF137:AG137"/>
    <mergeCell ref="AF138:AG138"/>
    <mergeCell ref="AF139:AG139"/>
    <mergeCell ref="AF140:AG140"/>
    <mergeCell ref="AF153:AG153"/>
    <mergeCell ref="AF154:AG154"/>
    <mergeCell ref="AF155:AG155"/>
    <mergeCell ref="AF156:AG156"/>
    <mergeCell ref="AF157:AG157"/>
    <mergeCell ref="AF158:AG158"/>
    <mergeCell ref="AF147:AG147"/>
    <mergeCell ref="AF148:AG148"/>
    <mergeCell ref="AF149:AG149"/>
    <mergeCell ref="AF150:AG150"/>
    <mergeCell ref="AF151:AG151"/>
    <mergeCell ref="AF152:AG152"/>
    <mergeCell ref="AF165:AG165"/>
    <mergeCell ref="AF166:AG166"/>
    <mergeCell ref="AF167:AG167"/>
    <mergeCell ref="AF168:AG168"/>
    <mergeCell ref="AF169:AG169"/>
    <mergeCell ref="AF170:AG170"/>
    <mergeCell ref="AF159:AG159"/>
    <mergeCell ref="AF160:AG160"/>
    <mergeCell ref="AF161:AG161"/>
    <mergeCell ref="F162:AG162"/>
    <mergeCell ref="F163:AG163"/>
    <mergeCell ref="F164:AG164"/>
    <mergeCell ref="AF177:AG177"/>
    <mergeCell ref="AF178:AG178"/>
    <mergeCell ref="AF179:AG179"/>
    <mergeCell ref="AF180:AG180"/>
    <mergeCell ref="AF181:AG181"/>
    <mergeCell ref="AF182:AG182"/>
    <mergeCell ref="AF171:AG171"/>
    <mergeCell ref="AF172:AG172"/>
    <mergeCell ref="AF173:AG173"/>
    <mergeCell ref="H174:AG174"/>
    <mergeCell ref="AF175:AG175"/>
    <mergeCell ref="AF176:AG176"/>
    <mergeCell ref="AF189:AG189"/>
    <mergeCell ref="AF190:AG190"/>
    <mergeCell ref="AF191:AG191"/>
    <mergeCell ref="AF192:AG192"/>
    <mergeCell ref="AF193:AG193"/>
    <mergeCell ref="AF194:AG194"/>
    <mergeCell ref="AF183:AG183"/>
    <mergeCell ref="AF184:AG184"/>
    <mergeCell ref="AF185:AG185"/>
    <mergeCell ref="AF186:AG186"/>
    <mergeCell ref="AF187:AG187"/>
    <mergeCell ref="AF188:AG188"/>
    <mergeCell ref="AF201:AG201"/>
    <mergeCell ref="AF202:AG202"/>
    <mergeCell ref="AF203:AG203"/>
    <mergeCell ref="F204:AG204"/>
    <mergeCell ref="F205:AG205"/>
    <mergeCell ref="F206:AG206"/>
    <mergeCell ref="AF195:AG195"/>
    <mergeCell ref="AF196:AG196"/>
    <mergeCell ref="AF197:AG197"/>
    <mergeCell ref="AF198:AG198"/>
    <mergeCell ref="AF199:AG199"/>
    <mergeCell ref="AF200:AG200"/>
    <mergeCell ref="AF213:AG213"/>
    <mergeCell ref="AF214:AG214"/>
    <mergeCell ref="H215:AG215"/>
    <mergeCell ref="AF216:AG216"/>
    <mergeCell ref="AF217:AG217"/>
    <mergeCell ref="AF218:AG218"/>
    <mergeCell ref="AF207:AG207"/>
    <mergeCell ref="AF208:AG208"/>
    <mergeCell ref="AF209:AG209"/>
    <mergeCell ref="AF210:AG210"/>
    <mergeCell ref="AF211:AG211"/>
    <mergeCell ref="AF212:AG212"/>
    <mergeCell ref="AF225:AG225"/>
    <mergeCell ref="AF226:AG226"/>
    <mergeCell ref="AF227:AG227"/>
    <mergeCell ref="AF228:AG228"/>
    <mergeCell ref="AF229:AG229"/>
    <mergeCell ref="AF230:AG230"/>
    <mergeCell ref="AF219:AG219"/>
    <mergeCell ref="AF220:AG220"/>
    <mergeCell ref="AF221:AG221"/>
    <mergeCell ref="AF222:AG222"/>
    <mergeCell ref="AF223:AG223"/>
    <mergeCell ref="AF224:AG224"/>
    <mergeCell ref="AF237:AG237"/>
    <mergeCell ref="AF238:AG238"/>
    <mergeCell ref="AF239:AG239"/>
    <mergeCell ref="AF240:AG240"/>
    <mergeCell ref="AF241:AG241"/>
    <mergeCell ref="F242:AG242"/>
    <mergeCell ref="AF231:AG231"/>
    <mergeCell ref="AF232:AG232"/>
    <mergeCell ref="AF233:AG233"/>
    <mergeCell ref="AF234:AG234"/>
    <mergeCell ref="AF235:AG235"/>
    <mergeCell ref="AF236:AG236"/>
  </mergeCells>
  <conditionalFormatting sqref="U243:U262 AD243:AD262 U175:U203 AD175:AD203">
    <cfRule type="containsText" dxfId="271" priority="2309" operator="containsText" text="BAJO">
      <formula>NOT(ISERROR(SEARCH("BAJO",U175)))</formula>
    </cfRule>
    <cfRule type="containsText" dxfId="270" priority="2310" operator="containsText" text="ALTO">
      <formula>NOT(ISERROR(SEARCH("ALTO",U175)))</formula>
    </cfRule>
    <cfRule type="containsText" dxfId="269" priority="2311" operator="containsText" text="SI">
      <formula>NOT(ISERROR(SEARCH("SI",U175)))</formula>
    </cfRule>
    <cfRule type="containsText" dxfId="268" priority="2312" operator="containsText" text="NO">
      <formula>NOT(ISERROR(SEARCH("NO",U175)))</formula>
    </cfRule>
  </conditionalFormatting>
  <conditionalFormatting sqref="U1:U2 AD1:AD8 U5:U8">
    <cfRule type="containsText" dxfId="267" priority="2303" stopIfTrue="1" operator="containsText" text="Alto">
      <formula>NOT(ISERROR(SEARCH("Alto",U1)))</formula>
    </cfRule>
    <cfRule type="containsText" dxfId="266" priority="2304" stopIfTrue="1" operator="containsText" text="Medio">
      <formula>NOT(ISERROR(SEARCH("Medio",U1)))</formula>
    </cfRule>
    <cfRule type="containsText" dxfId="265" priority="2305" stopIfTrue="1" operator="containsText" text="Bajo">
      <formula>NOT(ISERROR(SEARCH("Bajo",U1)))</formula>
    </cfRule>
  </conditionalFormatting>
  <conditionalFormatting sqref="AC9:AC12">
    <cfRule type="containsText" dxfId="264" priority="2300" stopIfTrue="1" operator="containsText" text="Alto">
      <formula>NOT(ISERROR(SEARCH("Alto",AC9)))</formula>
    </cfRule>
    <cfRule type="containsText" dxfId="263" priority="2301" stopIfTrue="1" operator="containsText" text="Medio">
      <formula>NOT(ISERROR(SEARCH("Medio",AC9)))</formula>
    </cfRule>
    <cfRule type="containsText" dxfId="262" priority="2302" stopIfTrue="1" operator="containsText" text="Bajo">
      <formula>NOT(ISERROR(SEARCH("Bajo",AC9)))</formula>
    </cfRule>
  </conditionalFormatting>
  <conditionalFormatting sqref="U38:U54">
    <cfRule type="containsText" dxfId="261" priority="2216" operator="containsText" text="BAJO">
      <formula>NOT(ISERROR(SEARCH("BAJO",U38)))</formula>
    </cfRule>
    <cfRule type="containsText" dxfId="260" priority="2217" operator="containsText" text="ALTO">
      <formula>NOT(ISERROR(SEARCH("ALTO",U38)))</formula>
    </cfRule>
    <cfRule type="containsText" dxfId="259" priority="2218" operator="containsText" text="SI">
      <formula>NOT(ISERROR(SEARCH("SI",U38)))</formula>
    </cfRule>
    <cfRule type="containsText" dxfId="258" priority="2219" operator="containsText" text="NO">
      <formula>NOT(ISERROR(SEARCH("NO",U38)))</formula>
    </cfRule>
  </conditionalFormatting>
  <conditionalFormatting sqref="AD38:AD54">
    <cfRule type="containsText" dxfId="257" priority="2212" operator="containsText" text="BAJO">
      <formula>NOT(ISERROR(SEARCH("BAJO",AD38)))</formula>
    </cfRule>
    <cfRule type="containsText" dxfId="256" priority="2213" operator="containsText" text="ALTO">
      <formula>NOT(ISERROR(SEARCH("ALTO",AD38)))</formula>
    </cfRule>
    <cfRule type="containsText" dxfId="255" priority="2214" operator="containsText" text="SI">
      <formula>NOT(ISERROR(SEARCH("SI",AD38)))</formula>
    </cfRule>
    <cfRule type="containsText" dxfId="254" priority="2215" operator="containsText" text="NO">
      <formula>NOT(ISERROR(SEARCH("NO",AD38)))</formula>
    </cfRule>
  </conditionalFormatting>
  <conditionalFormatting sqref="AD38:AD54">
    <cfRule type="containsText" dxfId="253" priority="2220" operator="containsText" text="ALTO">
      <formula>NOT(ISERROR(SEARCH("ALTO",AD38)))</formula>
    </cfRule>
    <cfRule type="containsText" dxfId="252" priority="2221" operator="containsText" text="MEDIO">
      <formula>NOT(ISERROR(SEARCH("MEDIO",AD38)))</formula>
    </cfRule>
    <cfRule type="cellIs" dxfId="251" priority="2222" operator="equal">
      <formula>"BAJO"</formula>
    </cfRule>
    <cfRule type="colorScale" priority="2223">
      <colorScale>
        <cfvo type="formula" val="&quot;BAJO&quot;"/>
        <cfvo type="formula" val="&quot;MEDIO&quot;"/>
        <cfvo type="formula" val="&quot;ALTO&quot;"/>
        <color rgb="FFF8696B"/>
        <color rgb="FFFFEB84"/>
        <color rgb="FF63BE7B"/>
      </colorScale>
    </cfRule>
    <cfRule type="colorScale" priority="2224">
      <colorScale>
        <cfvo type="num" val="0"/>
        <cfvo type="num" val="7"/>
        <cfvo type="formula" val="10"/>
        <color rgb="FFF8696B"/>
        <color rgb="FFFFEB84"/>
        <color rgb="FF63BE7B"/>
      </colorScale>
    </cfRule>
    <cfRule type="colorScale" priority="2225">
      <colorScale>
        <cfvo type="min"/>
        <cfvo type="percentile" val="50"/>
        <cfvo type="max"/>
        <color rgb="FFF8696B"/>
        <color rgb="FFFFEB84"/>
        <color rgb="FF63BE7B"/>
      </colorScale>
    </cfRule>
    <cfRule type="iconSet" priority="2226">
      <iconSet iconSet="3TrafficLights2">
        <cfvo type="percent" val="0"/>
        <cfvo type="percent" val="33"/>
        <cfvo type="percent" val="67"/>
      </iconSet>
    </cfRule>
  </conditionalFormatting>
  <conditionalFormatting sqref="AD68:AD86">
    <cfRule type="containsText" dxfId="250" priority="2113" operator="containsText" text="BAJO">
      <formula>NOT(ISERROR(SEARCH("BAJO",AD68)))</formula>
    </cfRule>
    <cfRule type="containsText" dxfId="249" priority="2114" operator="containsText" text="ALTO">
      <formula>NOT(ISERROR(SEARCH("ALTO",AD68)))</formula>
    </cfRule>
    <cfRule type="containsText" dxfId="248" priority="2115" operator="containsText" text="SI">
      <formula>NOT(ISERROR(SEARCH("SI",AD68)))</formula>
    </cfRule>
    <cfRule type="containsText" dxfId="247" priority="2116" operator="containsText" text="NO">
      <formula>NOT(ISERROR(SEARCH("NO",AD68)))</formula>
    </cfRule>
  </conditionalFormatting>
  <conditionalFormatting sqref="U68:U86">
    <cfRule type="containsText" dxfId="246" priority="2117" operator="containsText" text="BAJO">
      <formula>NOT(ISERROR(SEARCH("BAJO",U68)))</formula>
    </cfRule>
    <cfRule type="containsText" dxfId="245" priority="2118" operator="containsText" text="ALTO">
      <formula>NOT(ISERROR(SEARCH("ALTO",U68)))</formula>
    </cfRule>
    <cfRule type="containsText" dxfId="244" priority="2119" operator="containsText" text="SI">
      <formula>NOT(ISERROR(SEARCH("SI",U68)))</formula>
    </cfRule>
    <cfRule type="containsText" dxfId="243" priority="2120" operator="containsText" text="NO">
      <formula>NOT(ISERROR(SEARCH("NO",U68)))</formula>
    </cfRule>
  </conditionalFormatting>
  <conditionalFormatting sqref="AD68:AD86">
    <cfRule type="containsText" dxfId="242" priority="2121" operator="containsText" text="ALTO">
      <formula>NOT(ISERROR(SEARCH("ALTO",AD68)))</formula>
    </cfRule>
    <cfRule type="containsText" dxfId="241" priority="2122" operator="containsText" text="MEDIO">
      <formula>NOT(ISERROR(SEARCH("MEDIO",AD68)))</formula>
    </cfRule>
    <cfRule type="cellIs" dxfId="240" priority="2123" operator="equal">
      <formula>"BAJO"</formula>
    </cfRule>
    <cfRule type="colorScale" priority="2124">
      <colorScale>
        <cfvo type="formula" val="&quot;BAJO&quot;"/>
        <cfvo type="formula" val="&quot;MEDIO&quot;"/>
        <cfvo type="formula" val="&quot;ALTO&quot;"/>
        <color rgb="FFF8696B"/>
        <color rgb="FFFFEB84"/>
        <color rgb="FF63BE7B"/>
      </colorScale>
    </cfRule>
    <cfRule type="colorScale" priority="2125">
      <colorScale>
        <cfvo type="num" val="0"/>
        <cfvo type="num" val="7"/>
        <cfvo type="formula" val="10"/>
        <color rgb="FFF8696B"/>
        <color rgb="FFFFEB84"/>
        <color rgb="FF63BE7B"/>
      </colorScale>
    </cfRule>
    <cfRule type="colorScale" priority="2126">
      <colorScale>
        <cfvo type="min"/>
        <cfvo type="percentile" val="50"/>
        <cfvo type="max"/>
        <color rgb="FFF8696B"/>
        <color rgb="FFFFEB84"/>
        <color rgb="FF63BE7B"/>
      </colorScale>
    </cfRule>
    <cfRule type="iconSet" priority="2127">
      <iconSet iconSet="3TrafficLights2">
        <cfvo type="percent" val="0"/>
        <cfvo type="percent" val="33"/>
        <cfvo type="percent" val="67"/>
      </iconSet>
    </cfRule>
  </conditionalFormatting>
  <conditionalFormatting sqref="U68:U86">
    <cfRule type="containsText" dxfId="239" priority="2128" operator="containsText" text="ALTO">
      <formula>NOT(ISERROR(SEARCH("ALTO",U68)))</formula>
    </cfRule>
    <cfRule type="containsText" dxfId="238" priority="2129" operator="containsText" text="MEDIO">
      <formula>NOT(ISERROR(SEARCH("MEDIO",U68)))</formula>
    </cfRule>
    <cfRule type="cellIs" dxfId="237" priority="2130" operator="equal">
      <formula>"BAJO"</formula>
    </cfRule>
    <cfRule type="colorScale" priority="2131">
      <colorScale>
        <cfvo type="formula" val="&quot;BAJO&quot;"/>
        <cfvo type="formula" val="&quot;MEDIO&quot;"/>
        <cfvo type="formula" val="&quot;ALTO&quot;"/>
        <color rgb="FFF8696B"/>
        <color rgb="FFFFEB84"/>
        <color rgb="FF63BE7B"/>
      </colorScale>
    </cfRule>
    <cfRule type="colorScale" priority="2132">
      <colorScale>
        <cfvo type="num" val="0"/>
        <cfvo type="num" val="7"/>
        <cfvo type="formula" val="10"/>
        <color rgb="FFF8696B"/>
        <color rgb="FFFFEB84"/>
        <color rgb="FF63BE7B"/>
      </colorScale>
    </cfRule>
    <cfRule type="colorScale" priority="2133">
      <colorScale>
        <cfvo type="min"/>
        <cfvo type="percentile" val="50"/>
        <cfvo type="max"/>
        <color rgb="FFF8696B"/>
        <color rgb="FFFFEB84"/>
        <color rgb="FF63BE7B"/>
      </colorScale>
    </cfRule>
    <cfRule type="iconSet" priority="2134">
      <iconSet iconSet="3TrafficLights2">
        <cfvo type="percent" val="0"/>
        <cfvo type="percent" val="33"/>
        <cfvo type="percent" val="67"/>
      </iconSet>
    </cfRule>
  </conditionalFormatting>
  <conditionalFormatting sqref="U98:U123">
    <cfRule type="containsText" dxfId="236" priority="1952" operator="containsText" text="BAJO">
      <formula>NOT(ISERROR(SEARCH("BAJO",U98)))</formula>
    </cfRule>
    <cfRule type="containsText" dxfId="235" priority="1953" operator="containsText" text="ALTO">
      <formula>NOT(ISERROR(SEARCH("ALTO",U98)))</formula>
    </cfRule>
    <cfRule type="containsText" dxfId="234" priority="1954" operator="containsText" text="SI">
      <formula>NOT(ISERROR(SEARCH("SI",U98)))</formula>
    </cfRule>
    <cfRule type="containsText" dxfId="233" priority="1955" operator="containsText" text="NO">
      <formula>NOT(ISERROR(SEARCH("NO",U98)))</formula>
    </cfRule>
  </conditionalFormatting>
  <conditionalFormatting sqref="AD98:AD123">
    <cfRule type="containsText" dxfId="232" priority="1948" operator="containsText" text="BAJO">
      <formula>NOT(ISERROR(SEARCH("BAJO",AD98)))</formula>
    </cfRule>
    <cfRule type="containsText" dxfId="231" priority="1949" operator="containsText" text="ALTO">
      <formula>NOT(ISERROR(SEARCH("ALTO",AD98)))</formula>
    </cfRule>
    <cfRule type="containsText" dxfId="230" priority="1950" operator="containsText" text="SI">
      <formula>NOT(ISERROR(SEARCH("SI",AD98)))</formula>
    </cfRule>
    <cfRule type="containsText" dxfId="229" priority="1951" operator="containsText" text="NO">
      <formula>NOT(ISERROR(SEARCH("NO",AD98)))</formula>
    </cfRule>
  </conditionalFormatting>
  <conditionalFormatting sqref="AD98:AD123">
    <cfRule type="containsText" dxfId="228" priority="1956" operator="containsText" text="ALTO">
      <formula>NOT(ISERROR(SEARCH("ALTO",AD98)))</formula>
    </cfRule>
    <cfRule type="containsText" dxfId="227" priority="1957" operator="containsText" text="MEDIO">
      <formula>NOT(ISERROR(SEARCH("MEDIO",AD98)))</formula>
    </cfRule>
    <cfRule type="cellIs" dxfId="226" priority="1958" operator="equal">
      <formula>"BAJO"</formula>
    </cfRule>
    <cfRule type="colorScale" priority="1959">
      <colorScale>
        <cfvo type="formula" val="&quot;BAJO&quot;"/>
        <cfvo type="formula" val="&quot;MEDIO&quot;"/>
        <cfvo type="formula" val="&quot;ALTO&quot;"/>
        <color rgb="FFF8696B"/>
        <color rgb="FFFFEB84"/>
        <color rgb="FF63BE7B"/>
      </colorScale>
    </cfRule>
    <cfRule type="colorScale" priority="1960">
      <colorScale>
        <cfvo type="num" val="0"/>
        <cfvo type="num" val="7"/>
        <cfvo type="formula" val="10"/>
        <color rgb="FFF8696B"/>
        <color rgb="FFFFEB84"/>
        <color rgb="FF63BE7B"/>
      </colorScale>
    </cfRule>
    <cfRule type="colorScale" priority="1961">
      <colorScale>
        <cfvo type="min"/>
        <cfvo type="percentile" val="50"/>
        <cfvo type="max"/>
        <color rgb="FFF8696B"/>
        <color rgb="FFFFEB84"/>
        <color rgb="FF63BE7B"/>
      </colorScale>
    </cfRule>
    <cfRule type="iconSet" priority="1962">
      <iconSet iconSet="3TrafficLights2">
        <cfvo type="percent" val="0"/>
        <cfvo type="percent" val="33"/>
        <cfvo type="percent" val="67"/>
      </iconSet>
    </cfRule>
  </conditionalFormatting>
  <conditionalFormatting sqref="U98:U123">
    <cfRule type="containsText" dxfId="225" priority="1963" operator="containsText" text="ALTO">
      <formula>NOT(ISERROR(SEARCH("ALTO",U98)))</formula>
    </cfRule>
    <cfRule type="containsText" dxfId="224" priority="1964" operator="containsText" text="MEDIO">
      <formula>NOT(ISERROR(SEARCH("MEDIO",U98)))</formula>
    </cfRule>
    <cfRule type="cellIs" dxfId="223" priority="1965" operator="equal">
      <formula>"BAJO"</formula>
    </cfRule>
    <cfRule type="colorScale" priority="1966">
      <colorScale>
        <cfvo type="formula" val="&quot;BAJO&quot;"/>
        <cfvo type="formula" val="&quot;MEDIO&quot;"/>
        <cfvo type="formula" val="&quot;ALTO&quot;"/>
        <color rgb="FFF8696B"/>
        <color rgb="FFFFEB84"/>
        <color rgb="FF63BE7B"/>
      </colorScale>
    </cfRule>
    <cfRule type="colorScale" priority="1967">
      <colorScale>
        <cfvo type="num" val="0"/>
        <cfvo type="num" val="7"/>
        <cfvo type="formula" val="10"/>
        <color rgb="FFF8696B"/>
        <color rgb="FFFFEB84"/>
        <color rgb="FF63BE7B"/>
      </colorScale>
    </cfRule>
    <cfRule type="colorScale" priority="1968">
      <colorScale>
        <cfvo type="min"/>
        <cfvo type="percentile" val="50"/>
        <cfvo type="max"/>
        <color rgb="FFF8696B"/>
        <color rgb="FFFFEB84"/>
        <color rgb="FF63BE7B"/>
      </colorScale>
    </cfRule>
    <cfRule type="iconSet" priority="1969">
      <iconSet iconSet="3TrafficLights2">
        <cfvo type="percent" val="0"/>
        <cfvo type="percent" val="33"/>
        <cfvo type="percent" val="67"/>
      </iconSet>
    </cfRule>
  </conditionalFormatting>
  <conditionalFormatting sqref="AD136">
    <cfRule type="containsText" dxfId="222" priority="1772" operator="containsText" text="BAJO">
      <formula>NOT(ISERROR(SEARCH("BAJO",AD136)))</formula>
    </cfRule>
    <cfRule type="containsText" dxfId="221" priority="1773" operator="containsText" text="ALTO">
      <formula>NOT(ISERROR(SEARCH("ALTO",AD136)))</formula>
    </cfRule>
    <cfRule type="containsText" dxfId="220" priority="1774" operator="containsText" text="SI">
      <formula>NOT(ISERROR(SEARCH("SI",AD136)))</formula>
    </cfRule>
    <cfRule type="containsText" dxfId="219" priority="1775" operator="containsText" text="NO">
      <formula>NOT(ISERROR(SEARCH("NO",AD136)))</formula>
    </cfRule>
  </conditionalFormatting>
  <conditionalFormatting sqref="AD137">
    <cfRule type="containsText" dxfId="218" priority="1761" operator="containsText" text="BAJO">
      <formula>NOT(ISERROR(SEARCH("BAJO",AD137)))</formula>
    </cfRule>
    <cfRule type="containsText" dxfId="217" priority="1762" operator="containsText" text="ALTO">
      <formula>NOT(ISERROR(SEARCH("ALTO",AD137)))</formula>
    </cfRule>
    <cfRule type="containsText" dxfId="216" priority="1763" operator="containsText" text="SI">
      <formula>NOT(ISERROR(SEARCH("SI",AD137)))</formula>
    </cfRule>
    <cfRule type="containsText" dxfId="215" priority="1764" operator="containsText" text="NO">
      <formula>NOT(ISERROR(SEARCH("NO",AD137)))</formula>
    </cfRule>
  </conditionalFormatting>
  <conditionalFormatting sqref="U136:U161">
    <cfRule type="containsText" dxfId="214" priority="1776" operator="containsText" text="BAJO">
      <formula>NOT(ISERROR(SEARCH("BAJO",U136)))</formula>
    </cfRule>
    <cfRule type="containsText" dxfId="213" priority="1777" operator="containsText" text="ALTO">
      <formula>NOT(ISERROR(SEARCH("ALTO",U136)))</formula>
    </cfRule>
    <cfRule type="containsText" dxfId="212" priority="1778" operator="containsText" text="SI">
      <formula>NOT(ISERROR(SEARCH("SI",U136)))</formula>
    </cfRule>
    <cfRule type="containsText" dxfId="211" priority="1779" operator="containsText" text="NO">
      <formula>NOT(ISERROR(SEARCH("NO",U136)))</formula>
    </cfRule>
  </conditionalFormatting>
  <conditionalFormatting sqref="AD137">
    <cfRule type="containsText" dxfId="210" priority="1765" operator="containsText" text="ALTO">
      <formula>NOT(ISERROR(SEARCH("ALTO",AD137)))</formula>
    </cfRule>
    <cfRule type="containsText" dxfId="209" priority="1766" operator="containsText" text="MEDIO">
      <formula>NOT(ISERROR(SEARCH("MEDIO",AD137)))</formula>
    </cfRule>
    <cfRule type="cellIs" dxfId="208" priority="1767" operator="equal">
      <formula>"BAJO"</formula>
    </cfRule>
    <cfRule type="colorScale" priority="1768">
      <colorScale>
        <cfvo type="formula" val="&quot;BAJO&quot;"/>
        <cfvo type="formula" val="&quot;MEDIO&quot;"/>
        <cfvo type="formula" val="&quot;ALTO&quot;"/>
        <color rgb="FFF8696B"/>
        <color rgb="FFFFEB84"/>
        <color rgb="FF63BE7B"/>
      </colorScale>
    </cfRule>
    <cfRule type="colorScale" priority="1769">
      <colorScale>
        <cfvo type="num" val="0"/>
        <cfvo type="num" val="7"/>
        <cfvo type="formula" val="10"/>
        <color rgb="FFF8696B"/>
        <color rgb="FFFFEB84"/>
        <color rgb="FF63BE7B"/>
      </colorScale>
    </cfRule>
    <cfRule type="colorScale" priority="1770">
      <colorScale>
        <cfvo type="min"/>
        <cfvo type="percentile" val="50"/>
        <cfvo type="max"/>
        <color rgb="FFF8696B"/>
        <color rgb="FFFFEB84"/>
        <color rgb="FF63BE7B"/>
      </colorScale>
    </cfRule>
    <cfRule type="iconSet" priority="1771">
      <iconSet iconSet="3TrafficLights2">
        <cfvo type="percent" val="0"/>
        <cfvo type="percent" val="33"/>
        <cfvo type="percent" val="67"/>
      </iconSet>
    </cfRule>
  </conditionalFormatting>
  <conditionalFormatting sqref="AD136">
    <cfRule type="containsText" dxfId="207" priority="1780" operator="containsText" text="ALTO">
      <formula>NOT(ISERROR(SEARCH("ALTO",AD136)))</formula>
    </cfRule>
    <cfRule type="containsText" dxfId="206" priority="1781" operator="containsText" text="MEDIO">
      <formula>NOT(ISERROR(SEARCH("MEDIO",AD136)))</formula>
    </cfRule>
    <cfRule type="cellIs" dxfId="205" priority="1782" operator="equal">
      <formula>"BAJO"</formula>
    </cfRule>
    <cfRule type="colorScale" priority="1783">
      <colorScale>
        <cfvo type="formula" val="&quot;BAJO&quot;"/>
        <cfvo type="formula" val="&quot;MEDIO&quot;"/>
        <cfvo type="formula" val="&quot;ALTO&quot;"/>
        <color rgb="FFF8696B"/>
        <color rgb="FFFFEB84"/>
        <color rgb="FF63BE7B"/>
      </colorScale>
    </cfRule>
    <cfRule type="colorScale" priority="1784">
      <colorScale>
        <cfvo type="num" val="0"/>
        <cfvo type="num" val="7"/>
        <cfvo type="formula" val="10"/>
        <color rgb="FFF8696B"/>
        <color rgb="FFFFEB84"/>
        <color rgb="FF63BE7B"/>
      </colorScale>
    </cfRule>
    <cfRule type="colorScale" priority="1785">
      <colorScale>
        <cfvo type="min"/>
        <cfvo type="percentile" val="50"/>
        <cfvo type="max"/>
        <color rgb="FFF8696B"/>
        <color rgb="FFFFEB84"/>
        <color rgb="FF63BE7B"/>
      </colorScale>
    </cfRule>
    <cfRule type="iconSet" priority="1786">
      <iconSet iconSet="3TrafficLights2">
        <cfvo type="percent" val="0"/>
        <cfvo type="percent" val="33"/>
        <cfvo type="percent" val="67"/>
      </iconSet>
    </cfRule>
  </conditionalFormatting>
  <conditionalFormatting sqref="U136:U161">
    <cfRule type="containsText" dxfId="204" priority="1787" operator="containsText" text="ALTO">
      <formula>NOT(ISERROR(SEARCH("ALTO",U136)))</formula>
    </cfRule>
    <cfRule type="containsText" dxfId="203" priority="1788" operator="containsText" text="MEDIO">
      <formula>NOT(ISERROR(SEARCH("MEDIO",U136)))</formula>
    </cfRule>
    <cfRule type="cellIs" dxfId="202" priority="1789" operator="equal">
      <formula>"BAJO"</formula>
    </cfRule>
    <cfRule type="colorScale" priority="1790">
      <colorScale>
        <cfvo type="formula" val="&quot;BAJO&quot;"/>
        <cfvo type="formula" val="&quot;MEDIO&quot;"/>
        <cfvo type="formula" val="&quot;ALTO&quot;"/>
        <color rgb="FFF8696B"/>
        <color rgb="FFFFEB84"/>
        <color rgb="FF63BE7B"/>
      </colorScale>
    </cfRule>
    <cfRule type="colorScale" priority="1791">
      <colorScale>
        <cfvo type="num" val="0"/>
        <cfvo type="num" val="7"/>
        <cfvo type="formula" val="10"/>
        <color rgb="FFF8696B"/>
        <color rgb="FFFFEB84"/>
        <color rgb="FF63BE7B"/>
      </colorScale>
    </cfRule>
    <cfRule type="colorScale" priority="1792">
      <colorScale>
        <cfvo type="min"/>
        <cfvo type="percentile" val="50"/>
        <cfvo type="max"/>
        <color rgb="FFF8696B"/>
        <color rgb="FFFFEB84"/>
        <color rgb="FF63BE7B"/>
      </colorScale>
    </cfRule>
    <cfRule type="iconSet" priority="1793">
      <iconSet iconSet="3TrafficLights2">
        <cfvo type="percent" val="0"/>
        <cfvo type="percent" val="33"/>
        <cfvo type="percent" val="67"/>
      </iconSet>
    </cfRule>
  </conditionalFormatting>
  <conditionalFormatting sqref="AD138">
    <cfRule type="containsText" dxfId="201" priority="1739" operator="containsText" text="BAJO">
      <formula>NOT(ISERROR(SEARCH("BAJO",AD138)))</formula>
    </cfRule>
    <cfRule type="containsText" dxfId="200" priority="1740" operator="containsText" text="ALTO">
      <formula>NOT(ISERROR(SEARCH("ALTO",AD138)))</formula>
    </cfRule>
    <cfRule type="containsText" dxfId="199" priority="1741" operator="containsText" text="SI">
      <formula>NOT(ISERROR(SEARCH("SI",AD138)))</formula>
    </cfRule>
    <cfRule type="containsText" dxfId="198" priority="1742" operator="containsText" text="NO">
      <formula>NOT(ISERROR(SEARCH("NO",AD138)))</formula>
    </cfRule>
  </conditionalFormatting>
  <conditionalFormatting sqref="AD138">
    <cfRule type="containsText" dxfId="197" priority="1743" operator="containsText" text="ALTO">
      <formula>NOT(ISERROR(SEARCH("ALTO",AD138)))</formula>
    </cfRule>
    <cfRule type="containsText" dxfId="196" priority="1744" operator="containsText" text="MEDIO">
      <formula>NOT(ISERROR(SEARCH("MEDIO",AD138)))</formula>
    </cfRule>
    <cfRule type="cellIs" dxfId="195" priority="1745" operator="equal">
      <formula>"BAJO"</formula>
    </cfRule>
    <cfRule type="colorScale" priority="1746">
      <colorScale>
        <cfvo type="formula" val="&quot;BAJO&quot;"/>
        <cfvo type="formula" val="&quot;MEDIO&quot;"/>
        <cfvo type="formula" val="&quot;ALTO&quot;"/>
        <color rgb="FFF8696B"/>
        <color rgb="FFFFEB84"/>
        <color rgb="FF63BE7B"/>
      </colorScale>
    </cfRule>
    <cfRule type="colorScale" priority="1747">
      <colorScale>
        <cfvo type="num" val="0"/>
        <cfvo type="num" val="7"/>
        <cfvo type="formula" val="10"/>
        <color rgb="FFF8696B"/>
        <color rgb="FFFFEB84"/>
        <color rgb="FF63BE7B"/>
      </colorScale>
    </cfRule>
    <cfRule type="colorScale" priority="1748">
      <colorScale>
        <cfvo type="min"/>
        <cfvo type="percentile" val="50"/>
        <cfvo type="max"/>
        <color rgb="FFF8696B"/>
        <color rgb="FFFFEB84"/>
        <color rgb="FF63BE7B"/>
      </colorScale>
    </cfRule>
    <cfRule type="iconSet" priority="1749">
      <iconSet iconSet="3TrafficLights2">
        <cfvo type="percent" val="0"/>
        <cfvo type="percent" val="33"/>
        <cfvo type="percent" val="67"/>
      </iconSet>
    </cfRule>
  </conditionalFormatting>
  <conditionalFormatting sqref="AD139">
    <cfRule type="containsText" dxfId="194" priority="1717" operator="containsText" text="BAJO">
      <formula>NOT(ISERROR(SEARCH("BAJO",AD139)))</formula>
    </cfRule>
    <cfRule type="containsText" dxfId="193" priority="1718" operator="containsText" text="ALTO">
      <formula>NOT(ISERROR(SEARCH("ALTO",AD139)))</formula>
    </cfRule>
    <cfRule type="containsText" dxfId="192" priority="1719" operator="containsText" text="SI">
      <formula>NOT(ISERROR(SEARCH("SI",AD139)))</formula>
    </cfRule>
    <cfRule type="containsText" dxfId="191" priority="1720" operator="containsText" text="NO">
      <formula>NOT(ISERROR(SEARCH("NO",AD139)))</formula>
    </cfRule>
  </conditionalFormatting>
  <conditionalFormatting sqref="AD139">
    <cfRule type="containsText" dxfId="190" priority="1721" operator="containsText" text="ALTO">
      <formula>NOT(ISERROR(SEARCH("ALTO",AD139)))</formula>
    </cfRule>
    <cfRule type="containsText" dxfId="189" priority="1722" operator="containsText" text="MEDIO">
      <formula>NOT(ISERROR(SEARCH("MEDIO",AD139)))</formula>
    </cfRule>
    <cfRule type="cellIs" dxfId="188" priority="1723" operator="equal">
      <formula>"BAJO"</formula>
    </cfRule>
    <cfRule type="colorScale" priority="1724">
      <colorScale>
        <cfvo type="formula" val="&quot;BAJO&quot;"/>
        <cfvo type="formula" val="&quot;MEDIO&quot;"/>
        <cfvo type="formula" val="&quot;ALTO&quot;"/>
        <color rgb="FFF8696B"/>
        <color rgb="FFFFEB84"/>
        <color rgb="FF63BE7B"/>
      </colorScale>
    </cfRule>
    <cfRule type="colorScale" priority="1725">
      <colorScale>
        <cfvo type="num" val="0"/>
        <cfvo type="num" val="7"/>
        <cfvo type="formula" val="10"/>
        <color rgb="FFF8696B"/>
        <color rgb="FFFFEB84"/>
        <color rgb="FF63BE7B"/>
      </colorScale>
    </cfRule>
    <cfRule type="colorScale" priority="1726">
      <colorScale>
        <cfvo type="min"/>
        <cfvo type="percentile" val="50"/>
        <cfvo type="max"/>
        <color rgb="FFF8696B"/>
        <color rgb="FFFFEB84"/>
        <color rgb="FF63BE7B"/>
      </colorScale>
    </cfRule>
    <cfRule type="iconSet" priority="1727">
      <iconSet iconSet="3TrafficLights2">
        <cfvo type="percent" val="0"/>
        <cfvo type="percent" val="33"/>
        <cfvo type="percent" val="67"/>
      </iconSet>
    </cfRule>
  </conditionalFormatting>
  <conditionalFormatting sqref="AD140">
    <cfRule type="containsText" dxfId="187" priority="1706" operator="containsText" text="BAJO">
      <formula>NOT(ISERROR(SEARCH("BAJO",AD140)))</formula>
    </cfRule>
    <cfRule type="containsText" dxfId="186" priority="1707" operator="containsText" text="ALTO">
      <formula>NOT(ISERROR(SEARCH("ALTO",AD140)))</formula>
    </cfRule>
    <cfRule type="containsText" dxfId="185" priority="1708" operator="containsText" text="SI">
      <formula>NOT(ISERROR(SEARCH("SI",AD140)))</formula>
    </cfRule>
    <cfRule type="containsText" dxfId="184" priority="1709" operator="containsText" text="NO">
      <formula>NOT(ISERROR(SEARCH("NO",AD140)))</formula>
    </cfRule>
  </conditionalFormatting>
  <conditionalFormatting sqref="AD140">
    <cfRule type="containsText" dxfId="183" priority="1710" operator="containsText" text="ALTO">
      <formula>NOT(ISERROR(SEARCH("ALTO",AD140)))</formula>
    </cfRule>
    <cfRule type="containsText" dxfId="182" priority="1711" operator="containsText" text="MEDIO">
      <formula>NOT(ISERROR(SEARCH("MEDIO",AD140)))</formula>
    </cfRule>
    <cfRule type="cellIs" dxfId="181" priority="1712" operator="equal">
      <formula>"BAJO"</formula>
    </cfRule>
    <cfRule type="colorScale" priority="1713">
      <colorScale>
        <cfvo type="formula" val="&quot;BAJO&quot;"/>
        <cfvo type="formula" val="&quot;MEDIO&quot;"/>
        <cfvo type="formula" val="&quot;ALTO&quot;"/>
        <color rgb="FFF8696B"/>
        <color rgb="FFFFEB84"/>
        <color rgb="FF63BE7B"/>
      </colorScale>
    </cfRule>
    <cfRule type="colorScale" priority="1714">
      <colorScale>
        <cfvo type="num" val="0"/>
        <cfvo type="num" val="7"/>
        <cfvo type="formula" val="10"/>
        <color rgb="FFF8696B"/>
        <color rgb="FFFFEB84"/>
        <color rgb="FF63BE7B"/>
      </colorScale>
    </cfRule>
    <cfRule type="colorScale" priority="1715">
      <colorScale>
        <cfvo type="min"/>
        <cfvo type="percentile" val="50"/>
        <cfvo type="max"/>
        <color rgb="FFF8696B"/>
        <color rgb="FFFFEB84"/>
        <color rgb="FF63BE7B"/>
      </colorScale>
    </cfRule>
    <cfRule type="iconSet" priority="1716">
      <iconSet iconSet="3TrafficLights2">
        <cfvo type="percent" val="0"/>
        <cfvo type="percent" val="33"/>
        <cfvo type="percent" val="67"/>
      </iconSet>
    </cfRule>
  </conditionalFormatting>
  <conditionalFormatting sqref="AD144">
    <cfRule type="containsText" dxfId="180" priority="1618" operator="containsText" text="BAJO">
      <formula>NOT(ISERROR(SEARCH("BAJO",AD144)))</formula>
    </cfRule>
    <cfRule type="containsText" dxfId="179" priority="1619" operator="containsText" text="ALTO">
      <formula>NOT(ISERROR(SEARCH("ALTO",AD144)))</formula>
    </cfRule>
    <cfRule type="containsText" dxfId="178" priority="1620" operator="containsText" text="SI">
      <formula>NOT(ISERROR(SEARCH("SI",AD144)))</formula>
    </cfRule>
    <cfRule type="containsText" dxfId="177" priority="1621" operator="containsText" text="NO">
      <formula>NOT(ISERROR(SEARCH("NO",AD144)))</formula>
    </cfRule>
  </conditionalFormatting>
  <conditionalFormatting sqref="AD141">
    <cfRule type="containsText" dxfId="176" priority="1684" operator="containsText" text="BAJO">
      <formula>NOT(ISERROR(SEARCH("BAJO",AD141)))</formula>
    </cfRule>
    <cfRule type="containsText" dxfId="175" priority="1685" operator="containsText" text="ALTO">
      <formula>NOT(ISERROR(SEARCH("ALTO",AD141)))</formula>
    </cfRule>
    <cfRule type="containsText" dxfId="174" priority="1686" operator="containsText" text="SI">
      <formula>NOT(ISERROR(SEARCH("SI",AD141)))</formula>
    </cfRule>
    <cfRule type="containsText" dxfId="173" priority="1687" operator="containsText" text="NO">
      <formula>NOT(ISERROR(SEARCH("NO",AD141)))</formula>
    </cfRule>
  </conditionalFormatting>
  <conditionalFormatting sqref="AD141">
    <cfRule type="containsText" dxfId="172" priority="1688" operator="containsText" text="ALTO">
      <formula>NOT(ISERROR(SEARCH("ALTO",AD141)))</formula>
    </cfRule>
    <cfRule type="containsText" dxfId="171" priority="1689" operator="containsText" text="MEDIO">
      <formula>NOT(ISERROR(SEARCH("MEDIO",AD141)))</formula>
    </cfRule>
    <cfRule type="cellIs" dxfId="170" priority="1690" operator="equal">
      <formula>"BAJO"</formula>
    </cfRule>
    <cfRule type="colorScale" priority="1691">
      <colorScale>
        <cfvo type="formula" val="&quot;BAJO&quot;"/>
        <cfvo type="formula" val="&quot;MEDIO&quot;"/>
        <cfvo type="formula" val="&quot;ALTO&quot;"/>
        <color rgb="FFF8696B"/>
        <color rgb="FFFFEB84"/>
        <color rgb="FF63BE7B"/>
      </colorScale>
    </cfRule>
    <cfRule type="colorScale" priority="1692">
      <colorScale>
        <cfvo type="num" val="0"/>
        <cfvo type="num" val="7"/>
        <cfvo type="formula" val="10"/>
        <color rgb="FFF8696B"/>
        <color rgb="FFFFEB84"/>
        <color rgb="FF63BE7B"/>
      </colorScale>
    </cfRule>
    <cfRule type="colorScale" priority="1693">
      <colorScale>
        <cfvo type="min"/>
        <cfvo type="percentile" val="50"/>
        <cfvo type="max"/>
        <color rgb="FFF8696B"/>
        <color rgb="FFFFEB84"/>
        <color rgb="FF63BE7B"/>
      </colorScale>
    </cfRule>
    <cfRule type="iconSet" priority="1694">
      <iconSet iconSet="3TrafficLights2">
        <cfvo type="percent" val="0"/>
        <cfvo type="percent" val="33"/>
        <cfvo type="percent" val="67"/>
      </iconSet>
    </cfRule>
  </conditionalFormatting>
  <conditionalFormatting sqref="AD142">
    <cfRule type="containsText" dxfId="169" priority="1633" operator="containsText" text="BAJO">
      <formula>NOT(ISERROR(SEARCH("BAJO",AD142)))</formula>
    </cfRule>
    <cfRule type="containsText" dxfId="168" priority="1634" operator="containsText" text="ALTO">
      <formula>NOT(ISERROR(SEARCH("ALTO",AD142)))</formula>
    </cfRule>
    <cfRule type="containsText" dxfId="167" priority="1635" operator="containsText" text="SI">
      <formula>NOT(ISERROR(SEARCH("SI",AD142)))</formula>
    </cfRule>
    <cfRule type="containsText" dxfId="166" priority="1636" operator="containsText" text="NO">
      <formula>NOT(ISERROR(SEARCH("NO",AD142)))</formula>
    </cfRule>
  </conditionalFormatting>
  <conditionalFormatting sqref="AD142">
    <cfRule type="containsText" dxfId="165" priority="1637" operator="containsText" text="ALTO">
      <formula>NOT(ISERROR(SEARCH("ALTO",AD142)))</formula>
    </cfRule>
    <cfRule type="containsText" dxfId="164" priority="1638" operator="containsText" text="MEDIO">
      <formula>NOT(ISERROR(SEARCH("MEDIO",AD142)))</formula>
    </cfRule>
    <cfRule type="cellIs" dxfId="163" priority="1639" operator="equal">
      <formula>"BAJO"</formula>
    </cfRule>
    <cfRule type="colorScale" priority="1640">
      <colorScale>
        <cfvo type="formula" val="&quot;BAJO&quot;"/>
        <cfvo type="formula" val="&quot;MEDIO&quot;"/>
        <cfvo type="formula" val="&quot;ALTO&quot;"/>
        <color rgb="FFF8696B"/>
        <color rgb="FFFFEB84"/>
        <color rgb="FF63BE7B"/>
      </colorScale>
    </cfRule>
    <cfRule type="colorScale" priority="1641">
      <colorScale>
        <cfvo type="num" val="0"/>
        <cfvo type="num" val="7"/>
        <cfvo type="formula" val="10"/>
        <color rgb="FFF8696B"/>
        <color rgb="FFFFEB84"/>
        <color rgb="FF63BE7B"/>
      </colorScale>
    </cfRule>
    <cfRule type="colorScale" priority="1642">
      <colorScale>
        <cfvo type="min"/>
        <cfvo type="percentile" val="50"/>
        <cfvo type="max"/>
        <color rgb="FFF8696B"/>
        <color rgb="FFFFEB84"/>
        <color rgb="FF63BE7B"/>
      </colorScale>
    </cfRule>
    <cfRule type="iconSet" priority="1643">
      <iconSet iconSet="3TrafficLights2">
        <cfvo type="percent" val="0"/>
        <cfvo type="percent" val="33"/>
        <cfvo type="percent" val="67"/>
      </iconSet>
    </cfRule>
  </conditionalFormatting>
  <conditionalFormatting sqref="AD143">
    <cfRule type="containsText" dxfId="162" priority="1622" operator="containsText" text="BAJO">
      <formula>NOT(ISERROR(SEARCH("BAJO",AD143)))</formula>
    </cfRule>
    <cfRule type="containsText" dxfId="161" priority="1623" operator="containsText" text="ALTO">
      <formula>NOT(ISERROR(SEARCH("ALTO",AD143)))</formula>
    </cfRule>
    <cfRule type="containsText" dxfId="160" priority="1624" operator="containsText" text="SI">
      <formula>NOT(ISERROR(SEARCH("SI",AD143)))</formula>
    </cfRule>
    <cfRule type="containsText" dxfId="159" priority="1625" operator="containsText" text="NO">
      <formula>NOT(ISERROR(SEARCH("NO",AD143)))</formula>
    </cfRule>
  </conditionalFormatting>
  <conditionalFormatting sqref="AD143">
    <cfRule type="containsText" dxfId="158" priority="1626" operator="containsText" text="ALTO">
      <formula>NOT(ISERROR(SEARCH("ALTO",AD143)))</formula>
    </cfRule>
    <cfRule type="containsText" dxfId="157" priority="1627" operator="containsText" text="MEDIO">
      <formula>NOT(ISERROR(SEARCH("MEDIO",AD143)))</formula>
    </cfRule>
    <cfRule type="cellIs" dxfId="156" priority="1628" operator="equal">
      <formula>"BAJO"</formula>
    </cfRule>
    <cfRule type="colorScale" priority="1629">
      <colorScale>
        <cfvo type="formula" val="&quot;BAJO&quot;"/>
        <cfvo type="formula" val="&quot;MEDIO&quot;"/>
        <cfvo type="formula" val="&quot;ALTO&quot;"/>
        <color rgb="FFF8696B"/>
        <color rgb="FFFFEB84"/>
        <color rgb="FF63BE7B"/>
      </colorScale>
    </cfRule>
    <cfRule type="colorScale" priority="1630">
      <colorScale>
        <cfvo type="num" val="0"/>
        <cfvo type="num" val="7"/>
        <cfvo type="formula" val="10"/>
        <color rgb="FFF8696B"/>
        <color rgb="FFFFEB84"/>
        <color rgb="FF63BE7B"/>
      </colorScale>
    </cfRule>
    <cfRule type="colorScale" priority="1631">
      <colorScale>
        <cfvo type="min"/>
        <cfvo type="percentile" val="50"/>
        <cfvo type="max"/>
        <color rgb="FFF8696B"/>
        <color rgb="FFFFEB84"/>
        <color rgb="FF63BE7B"/>
      </colorScale>
    </cfRule>
    <cfRule type="iconSet" priority="1632">
      <iconSet iconSet="3TrafficLights2">
        <cfvo type="percent" val="0"/>
        <cfvo type="percent" val="33"/>
        <cfvo type="percent" val="67"/>
      </iconSet>
    </cfRule>
  </conditionalFormatting>
  <conditionalFormatting sqref="AD144">
    <cfRule type="containsText" dxfId="155" priority="1677" operator="containsText" text="ALTO">
      <formula>NOT(ISERROR(SEARCH("ALTO",AD144)))</formula>
    </cfRule>
    <cfRule type="containsText" dxfId="154" priority="1678" operator="containsText" text="MEDIO">
      <formula>NOT(ISERROR(SEARCH("MEDIO",AD144)))</formula>
    </cfRule>
    <cfRule type="cellIs" dxfId="153" priority="1679" operator="equal">
      <formula>"BAJO"</formula>
    </cfRule>
    <cfRule type="colorScale" priority="1680">
      <colorScale>
        <cfvo type="formula" val="&quot;BAJO&quot;"/>
        <cfvo type="formula" val="&quot;MEDIO&quot;"/>
        <cfvo type="formula" val="&quot;ALTO&quot;"/>
        <color rgb="FFF8696B"/>
        <color rgb="FFFFEB84"/>
        <color rgb="FF63BE7B"/>
      </colorScale>
    </cfRule>
    <cfRule type="colorScale" priority="1681">
      <colorScale>
        <cfvo type="num" val="0"/>
        <cfvo type="num" val="7"/>
        <cfvo type="formula" val="10"/>
        <color rgb="FFF8696B"/>
        <color rgb="FFFFEB84"/>
        <color rgb="FF63BE7B"/>
      </colorScale>
    </cfRule>
    <cfRule type="colorScale" priority="1682">
      <colorScale>
        <cfvo type="min"/>
        <cfvo type="percentile" val="50"/>
        <cfvo type="max"/>
        <color rgb="FFF8696B"/>
        <color rgb="FFFFEB84"/>
        <color rgb="FF63BE7B"/>
      </colorScale>
    </cfRule>
    <cfRule type="iconSet" priority="1683">
      <iconSet iconSet="3TrafficLights2">
        <cfvo type="percent" val="0"/>
        <cfvo type="percent" val="33"/>
        <cfvo type="percent" val="67"/>
      </iconSet>
    </cfRule>
  </conditionalFormatting>
  <conditionalFormatting sqref="U216:U241">
    <cfRule type="containsText" dxfId="152" priority="1449" operator="containsText" text="BAJO">
      <formula>NOT(ISERROR(SEARCH("BAJO",U216)))</formula>
    </cfRule>
    <cfRule type="containsText" dxfId="151" priority="1450" operator="containsText" text="ALTO">
      <formula>NOT(ISERROR(SEARCH("ALTO",U216)))</formula>
    </cfRule>
    <cfRule type="containsText" dxfId="150" priority="1451" operator="containsText" text="SI">
      <formula>NOT(ISERROR(SEARCH("SI",U216)))</formula>
    </cfRule>
    <cfRule type="containsText" dxfId="149" priority="1452" operator="containsText" text="NO">
      <formula>NOT(ISERROR(SEARCH("NO",U216)))</formula>
    </cfRule>
  </conditionalFormatting>
  <conditionalFormatting sqref="AD216:AD241">
    <cfRule type="containsText" dxfId="148" priority="1445" operator="containsText" text="BAJO">
      <formula>NOT(ISERROR(SEARCH("BAJO",AD216)))</formula>
    </cfRule>
    <cfRule type="containsText" dxfId="147" priority="1446" operator="containsText" text="ALTO">
      <formula>NOT(ISERROR(SEARCH("ALTO",AD216)))</formula>
    </cfRule>
    <cfRule type="containsText" dxfId="146" priority="1447" operator="containsText" text="SI">
      <formula>NOT(ISERROR(SEARCH("SI",AD216)))</formula>
    </cfRule>
    <cfRule type="containsText" dxfId="145" priority="1448" operator="containsText" text="NO">
      <formula>NOT(ISERROR(SEARCH("NO",AD216)))</formula>
    </cfRule>
  </conditionalFormatting>
  <conditionalFormatting sqref="AD216:AD241">
    <cfRule type="containsText" dxfId="144" priority="1453" operator="containsText" text="ALTO">
      <formula>NOT(ISERROR(SEARCH("ALTO",AD216)))</formula>
    </cfRule>
    <cfRule type="containsText" dxfId="143" priority="1454" operator="containsText" text="MEDIO">
      <formula>NOT(ISERROR(SEARCH("MEDIO",AD216)))</formula>
    </cfRule>
    <cfRule type="cellIs" dxfId="142" priority="1455" operator="equal">
      <formula>"BAJO"</formula>
    </cfRule>
    <cfRule type="colorScale" priority="1456">
      <colorScale>
        <cfvo type="formula" val="&quot;BAJO&quot;"/>
        <cfvo type="formula" val="&quot;MEDIO&quot;"/>
        <cfvo type="formula" val="&quot;ALTO&quot;"/>
        <color rgb="FFF8696B"/>
        <color rgb="FFFFEB84"/>
        <color rgb="FF63BE7B"/>
      </colorScale>
    </cfRule>
    <cfRule type="colorScale" priority="1457">
      <colorScale>
        <cfvo type="num" val="0"/>
        <cfvo type="num" val="7"/>
        <cfvo type="formula" val="10"/>
        <color rgb="FFF8696B"/>
        <color rgb="FFFFEB84"/>
        <color rgb="FF63BE7B"/>
      </colorScale>
    </cfRule>
    <cfRule type="colorScale" priority="1458">
      <colorScale>
        <cfvo type="min"/>
        <cfvo type="percentile" val="50"/>
        <cfvo type="max"/>
        <color rgb="FFF8696B"/>
        <color rgb="FFFFEB84"/>
        <color rgb="FF63BE7B"/>
      </colorScale>
    </cfRule>
    <cfRule type="iconSet" priority="1459">
      <iconSet iconSet="3TrafficLights2">
        <cfvo type="percent" val="0"/>
        <cfvo type="percent" val="33"/>
        <cfvo type="percent" val="67"/>
      </iconSet>
    </cfRule>
  </conditionalFormatting>
  <conditionalFormatting sqref="AD175:AD203">
    <cfRule type="containsText" dxfId="141" priority="2334" operator="containsText" text="ALTO">
      <formula>NOT(ISERROR(SEARCH("ALTO",AD175)))</formula>
    </cfRule>
    <cfRule type="containsText" dxfId="140" priority="2335" operator="containsText" text="MEDIO">
      <formula>NOT(ISERROR(SEARCH("MEDIO",AD175)))</formula>
    </cfRule>
    <cfRule type="cellIs" dxfId="139" priority="2336" operator="equal">
      <formula>"BAJO"</formula>
    </cfRule>
    <cfRule type="colorScale" priority="2337">
      <colorScale>
        <cfvo type="formula" val="&quot;BAJO&quot;"/>
        <cfvo type="formula" val="&quot;MEDIO&quot;"/>
        <cfvo type="formula" val="&quot;ALTO&quot;"/>
        <color rgb="FFF8696B"/>
        <color rgb="FFFFEB84"/>
        <color rgb="FF63BE7B"/>
      </colorScale>
    </cfRule>
    <cfRule type="colorScale" priority="2338">
      <colorScale>
        <cfvo type="num" val="0"/>
        <cfvo type="num" val="7"/>
        <cfvo type="formula" val="10"/>
        <color rgb="FFF8696B"/>
        <color rgb="FFFFEB84"/>
        <color rgb="FF63BE7B"/>
      </colorScale>
    </cfRule>
    <cfRule type="colorScale" priority="2339">
      <colorScale>
        <cfvo type="min"/>
        <cfvo type="percentile" val="50"/>
        <cfvo type="max"/>
        <color rgb="FFF8696B"/>
        <color rgb="FFFFEB84"/>
        <color rgb="FF63BE7B"/>
      </colorScale>
    </cfRule>
    <cfRule type="iconSet" priority="2340">
      <iconSet iconSet="3TrafficLights2">
        <cfvo type="percent" val="0"/>
        <cfvo type="percent" val="33"/>
        <cfvo type="percent" val="67"/>
      </iconSet>
    </cfRule>
  </conditionalFormatting>
  <conditionalFormatting sqref="U175:U203">
    <cfRule type="containsText" dxfId="138" priority="2341" operator="containsText" text="ALTO">
      <formula>NOT(ISERROR(SEARCH("ALTO",U175)))</formula>
    </cfRule>
    <cfRule type="containsText" dxfId="137" priority="2342" operator="containsText" text="MEDIO">
      <formula>NOT(ISERROR(SEARCH("MEDIO",U175)))</formula>
    </cfRule>
    <cfRule type="cellIs" dxfId="136" priority="2343" operator="equal">
      <formula>"BAJO"</formula>
    </cfRule>
    <cfRule type="colorScale" priority="2344">
      <colorScale>
        <cfvo type="formula" val="&quot;BAJO&quot;"/>
        <cfvo type="formula" val="&quot;MEDIO&quot;"/>
        <cfvo type="formula" val="&quot;ALTO&quot;"/>
        <color rgb="FFF8696B"/>
        <color rgb="FFFFEB84"/>
        <color rgb="FF63BE7B"/>
      </colorScale>
    </cfRule>
    <cfRule type="colorScale" priority="2345">
      <colorScale>
        <cfvo type="num" val="0"/>
        <cfvo type="num" val="7"/>
        <cfvo type="formula" val="10"/>
        <color rgb="FFF8696B"/>
        <color rgb="FFFFEB84"/>
        <color rgb="FF63BE7B"/>
      </colorScale>
    </cfRule>
    <cfRule type="colorScale" priority="2346">
      <colorScale>
        <cfvo type="min"/>
        <cfvo type="percentile" val="50"/>
        <cfvo type="max"/>
        <color rgb="FFF8696B"/>
        <color rgb="FFFFEB84"/>
        <color rgb="FF63BE7B"/>
      </colorScale>
    </cfRule>
    <cfRule type="iconSet" priority="2347">
      <iconSet iconSet="3TrafficLights2">
        <cfvo type="percent" val="0"/>
        <cfvo type="percent" val="33"/>
        <cfvo type="percent" val="67"/>
      </iconSet>
    </cfRule>
  </conditionalFormatting>
  <conditionalFormatting sqref="AD243:AD262">
    <cfRule type="containsText" dxfId="135" priority="2348" operator="containsText" text="ALTO">
      <formula>NOT(ISERROR(SEARCH("ALTO",AD243)))</formula>
    </cfRule>
    <cfRule type="containsText" dxfId="134" priority="2349" operator="containsText" text="MEDIO">
      <formula>NOT(ISERROR(SEARCH("MEDIO",AD243)))</formula>
    </cfRule>
    <cfRule type="cellIs" dxfId="133" priority="2350" operator="equal">
      <formula>"BAJO"</formula>
    </cfRule>
    <cfRule type="colorScale" priority="2351">
      <colorScale>
        <cfvo type="formula" val="&quot;BAJO&quot;"/>
        <cfvo type="formula" val="&quot;MEDIO&quot;"/>
        <cfvo type="formula" val="&quot;ALTO&quot;"/>
        <color rgb="FFF8696B"/>
        <color rgb="FFFFEB84"/>
        <color rgb="FF63BE7B"/>
      </colorScale>
    </cfRule>
    <cfRule type="colorScale" priority="2352">
      <colorScale>
        <cfvo type="num" val="0"/>
        <cfvo type="num" val="7"/>
        <cfvo type="formula" val="10"/>
        <color rgb="FFF8696B"/>
        <color rgb="FFFFEB84"/>
        <color rgb="FF63BE7B"/>
      </colorScale>
    </cfRule>
    <cfRule type="colorScale" priority="2353">
      <colorScale>
        <cfvo type="min"/>
        <cfvo type="percentile" val="50"/>
        <cfvo type="max"/>
        <color rgb="FFF8696B"/>
        <color rgb="FFFFEB84"/>
        <color rgb="FF63BE7B"/>
      </colorScale>
    </cfRule>
    <cfRule type="iconSet" priority="2354">
      <iconSet iconSet="3TrafficLights2">
        <cfvo type="percent" val="0"/>
        <cfvo type="percent" val="33"/>
        <cfvo type="percent" val="67"/>
      </iconSet>
    </cfRule>
  </conditionalFormatting>
  <conditionalFormatting sqref="U243:U262">
    <cfRule type="containsText" dxfId="132" priority="2355" operator="containsText" text="ALTO">
      <formula>NOT(ISERROR(SEARCH("ALTO",U243)))</formula>
    </cfRule>
    <cfRule type="containsText" dxfId="131" priority="2356" operator="containsText" text="MEDIO">
      <formula>NOT(ISERROR(SEARCH("MEDIO",U243)))</formula>
    </cfRule>
    <cfRule type="cellIs" dxfId="130" priority="2357" operator="equal">
      <formula>"BAJO"</formula>
    </cfRule>
    <cfRule type="colorScale" priority="2358">
      <colorScale>
        <cfvo type="formula" val="&quot;BAJO&quot;"/>
        <cfvo type="formula" val="&quot;MEDIO&quot;"/>
        <cfvo type="formula" val="&quot;ALTO&quot;"/>
        <color rgb="FFF8696B"/>
        <color rgb="FFFFEB84"/>
        <color rgb="FF63BE7B"/>
      </colorScale>
    </cfRule>
    <cfRule type="colorScale" priority="2359">
      <colorScale>
        <cfvo type="num" val="0"/>
        <cfvo type="num" val="7"/>
        <cfvo type="formula" val="10"/>
        <color rgb="FFF8696B"/>
        <color rgb="FFFFEB84"/>
        <color rgb="FF63BE7B"/>
      </colorScale>
    </cfRule>
    <cfRule type="colorScale" priority="2360">
      <colorScale>
        <cfvo type="min"/>
        <cfvo type="percentile" val="50"/>
        <cfvo type="max"/>
        <color rgb="FFF8696B"/>
        <color rgb="FFFFEB84"/>
        <color rgb="FF63BE7B"/>
      </colorScale>
    </cfRule>
    <cfRule type="iconSet" priority="2361">
      <iconSet iconSet="3TrafficLights2">
        <cfvo type="percent" val="0"/>
        <cfvo type="percent" val="33"/>
        <cfvo type="percent" val="67"/>
      </iconSet>
    </cfRule>
  </conditionalFormatting>
  <conditionalFormatting sqref="U38:U54">
    <cfRule type="containsText" dxfId="129" priority="2362" operator="containsText" text="ALTO">
      <formula>NOT(ISERROR(SEARCH("ALTO",U38)))</formula>
    </cfRule>
    <cfRule type="containsText" dxfId="128" priority="2363" operator="containsText" text="MEDIO">
      <formula>NOT(ISERROR(SEARCH("MEDIO",U38)))</formula>
    </cfRule>
    <cfRule type="cellIs" dxfId="127" priority="2364" operator="equal">
      <formula>"BAJO"</formula>
    </cfRule>
    <cfRule type="colorScale" priority="2365">
      <colorScale>
        <cfvo type="formula" val="&quot;BAJO&quot;"/>
        <cfvo type="formula" val="&quot;MEDIO&quot;"/>
        <cfvo type="formula" val="&quot;ALTO&quot;"/>
        <color rgb="FFF8696B"/>
        <color rgb="FFFFEB84"/>
        <color rgb="FF63BE7B"/>
      </colorScale>
    </cfRule>
    <cfRule type="colorScale" priority="2366">
      <colorScale>
        <cfvo type="num" val="0"/>
        <cfvo type="num" val="7"/>
        <cfvo type="formula" val="10"/>
        <color rgb="FFF8696B"/>
        <color rgb="FFFFEB84"/>
        <color rgb="FF63BE7B"/>
      </colorScale>
    </cfRule>
    <cfRule type="colorScale" priority="2367">
      <colorScale>
        <cfvo type="min"/>
        <cfvo type="percentile" val="50"/>
        <cfvo type="max"/>
        <color rgb="FFF8696B"/>
        <color rgb="FFFFEB84"/>
        <color rgb="FF63BE7B"/>
      </colorScale>
    </cfRule>
    <cfRule type="iconSet" priority="2368">
      <iconSet iconSet="3TrafficLights2">
        <cfvo type="percent" val="0"/>
        <cfvo type="percent" val="33"/>
        <cfvo type="percent" val="67"/>
      </iconSet>
    </cfRule>
  </conditionalFormatting>
  <conditionalFormatting sqref="U19:U36 AD19:AD36">
    <cfRule type="containsText" dxfId="126" priority="1101" operator="containsText" text="BAJO">
      <formula>NOT(ISERROR(SEARCH("BAJO",U19)))</formula>
    </cfRule>
    <cfRule type="containsText" dxfId="125" priority="1102" operator="containsText" text="ALTO">
      <formula>NOT(ISERROR(SEARCH("ALTO",U19)))</formula>
    </cfRule>
    <cfRule type="containsText" dxfId="124" priority="1103" operator="containsText" text="SI">
      <formula>NOT(ISERROR(SEARCH("SI",U19)))</formula>
    </cfRule>
    <cfRule type="containsText" dxfId="123" priority="1104" operator="containsText" text="NO">
      <formula>NOT(ISERROR(SEARCH("NO",U19)))</formula>
    </cfRule>
  </conditionalFormatting>
  <conditionalFormatting sqref="AD19:AD36">
    <cfRule type="containsText" dxfId="122" priority="1105" operator="containsText" text="ALTO">
      <formula>NOT(ISERROR(SEARCH("ALTO",AD19)))</formula>
    </cfRule>
    <cfRule type="containsText" dxfId="121" priority="1106" operator="containsText" text="MEDIO">
      <formula>NOT(ISERROR(SEARCH("MEDIO",AD19)))</formula>
    </cfRule>
    <cfRule type="cellIs" dxfId="120" priority="1107" operator="equal">
      <formula>"BAJO"</formula>
    </cfRule>
    <cfRule type="colorScale" priority="1108">
      <colorScale>
        <cfvo type="formula" val="&quot;BAJO&quot;"/>
        <cfvo type="formula" val="&quot;MEDIO&quot;"/>
        <cfvo type="formula" val="&quot;ALTO&quot;"/>
        <color rgb="FFF8696B"/>
        <color rgb="FFFFEB84"/>
        <color rgb="FF63BE7B"/>
      </colorScale>
    </cfRule>
    <cfRule type="colorScale" priority="1109">
      <colorScale>
        <cfvo type="num" val="0"/>
        <cfvo type="num" val="7"/>
        <cfvo type="formula" val="10"/>
        <color rgb="FFF8696B"/>
        <color rgb="FFFFEB84"/>
        <color rgb="FF63BE7B"/>
      </colorScale>
    </cfRule>
    <cfRule type="colorScale" priority="1110">
      <colorScale>
        <cfvo type="min"/>
        <cfvo type="percentile" val="50"/>
        <cfvo type="max"/>
        <color rgb="FFF8696B"/>
        <color rgb="FFFFEB84"/>
        <color rgb="FF63BE7B"/>
      </colorScale>
    </cfRule>
    <cfRule type="iconSet" priority="1111">
      <iconSet iconSet="3TrafficLights2">
        <cfvo type="percent" val="0"/>
        <cfvo type="percent" val="33"/>
        <cfvo type="percent" val="67"/>
      </iconSet>
    </cfRule>
  </conditionalFormatting>
  <conditionalFormatting sqref="U19:U36">
    <cfRule type="containsText" dxfId="119" priority="1112" operator="containsText" text="ALTO">
      <formula>NOT(ISERROR(SEARCH("ALTO",U19)))</formula>
    </cfRule>
    <cfRule type="containsText" dxfId="118" priority="1113" operator="containsText" text="MEDIO">
      <formula>NOT(ISERROR(SEARCH("MEDIO",U19)))</formula>
    </cfRule>
    <cfRule type="cellIs" dxfId="117" priority="1114" operator="equal">
      <formula>"BAJO"</formula>
    </cfRule>
    <cfRule type="colorScale" priority="1115">
      <colorScale>
        <cfvo type="formula" val="&quot;BAJO&quot;"/>
        <cfvo type="formula" val="&quot;MEDIO&quot;"/>
        <cfvo type="formula" val="&quot;ALTO&quot;"/>
        <color rgb="FFF8696B"/>
        <color rgb="FFFFEB84"/>
        <color rgb="FF63BE7B"/>
      </colorScale>
    </cfRule>
    <cfRule type="colorScale" priority="1116">
      <colorScale>
        <cfvo type="num" val="0"/>
        <cfvo type="num" val="7"/>
        <cfvo type="formula" val="10"/>
        <color rgb="FFF8696B"/>
        <color rgb="FFFFEB84"/>
        <color rgb="FF63BE7B"/>
      </colorScale>
    </cfRule>
    <cfRule type="colorScale" priority="1117">
      <colorScale>
        <cfvo type="min"/>
        <cfvo type="percentile" val="50"/>
        <cfvo type="max"/>
        <color rgb="FFF8696B"/>
        <color rgb="FFFFEB84"/>
        <color rgb="FF63BE7B"/>
      </colorScale>
    </cfRule>
    <cfRule type="iconSet" priority="1118">
      <iconSet iconSet="3TrafficLights2">
        <cfvo type="percent" val="0"/>
        <cfvo type="percent" val="33"/>
        <cfvo type="percent" val="67"/>
      </iconSet>
    </cfRule>
  </conditionalFormatting>
  <conditionalFormatting sqref="U58:U66 AD58:AD66">
    <cfRule type="containsText" dxfId="116" priority="1083" operator="containsText" text="BAJO">
      <formula>NOT(ISERROR(SEARCH("BAJO",U58)))</formula>
    </cfRule>
    <cfRule type="containsText" dxfId="115" priority="1084" operator="containsText" text="ALTO">
      <formula>NOT(ISERROR(SEARCH("ALTO",U58)))</formula>
    </cfRule>
    <cfRule type="containsText" dxfId="114" priority="1085" operator="containsText" text="SI">
      <formula>NOT(ISERROR(SEARCH("SI",U58)))</formula>
    </cfRule>
    <cfRule type="containsText" dxfId="113" priority="1086" operator="containsText" text="NO">
      <formula>NOT(ISERROR(SEARCH("NO",U58)))</formula>
    </cfRule>
  </conditionalFormatting>
  <conditionalFormatting sqref="AD58:AD66">
    <cfRule type="containsText" dxfId="112" priority="1087" operator="containsText" text="ALTO">
      <formula>NOT(ISERROR(SEARCH("ALTO",AD58)))</formula>
    </cfRule>
    <cfRule type="containsText" dxfId="111" priority="1088" operator="containsText" text="MEDIO">
      <formula>NOT(ISERROR(SEARCH("MEDIO",AD58)))</formula>
    </cfRule>
    <cfRule type="cellIs" dxfId="110" priority="1089" operator="equal">
      <formula>"BAJO"</formula>
    </cfRule>
    <cfRule type="colorScale" priority="1090">
      <colorScale>
        <cfvo type="formula" val="&quot;BAJO&quot;"/>
        <cfvo type="formula" val="&quot;MEDIO&quot;"/>
        <cfvo type="formula" val="&quot;ALTO&quot;"/>
        <color rgb="FFF8696B"/>
        <color rgb="FFFFEB84"/>
        <color rgb="FF63BE7B"/>
      </colorScale>
    </cfRule>
    <cfRule type="colorScale" priority="1091">
      <colorScale>
        <cfvo type="num" val="0"/>
        <cfvo type="num" val="7"/>
        <cfvo type="formula" val="10"/>
        <color rgb="FFF8696B"/>
        <color rgb="FFFFEB84"/>
        <color rgb="FF63BE7B"/>
      </colorScale>
    </cfRule>
    <cfRule type="colorScale" priority="1092">
      <colorScale>
        <cfvo type="min"/>
        <cfvo type="percentile" val="50"/>
        <cfvo type="max"/>
        <color rgb="FFF8696B"/>
        <color rgb="FFFFEB84"/>
        <color rgb="FF63BE7B"/>
      </colorScale>
    </cfRule>
    <cfRule type="iconSet" priority="1093">
      <iconSet iconSet="3TrafficLights2">
        <cfvo type="percent" val="0"/>
        <cfvo type="percent" val="33"/>
        <cfvo type="percent" val="67"/>
      </iconSet>
    </cfRule>
  </conditionalFormatting>
  <conditionalFormatting sqref="U58:U66">
    <cfRule type="containsText" dxfId="109" priority="1094" operator="containsText" text="ALTO">
      <formula>NOT(ISERROR(SEARCH("ALTO",U58)))</formula>
    </cfRule>
    <cfRule type="containsText" dxfId="108" priority="1095" operator="containsText" text="MEDIO">
      <formula>NOT(ISERROR(SEARCH("MEDIO",U58)))</formula>
    </cfRule>
    <cfRule type="cellIs" dxfId="107" priority="1096" operator="equal">
      <formula>"BAJO"</formula>
    </cfRule>
    <cfRule type="colorScale" priority="1097">
      <colorScale>
        <cfvo type="formula" val="&quot;BAJO&quot;"/>
        <cfvo type="formula" val="&quot;MEDIO&quot;"/>
        <cfvo type="formula" val="&quot;ALTO&quot;"/>
        <color rgb="FFF8696B"/>
        <color rgb="FFFFEB84"/>
        <color rgb="FF63BE7B"/>
      </colorScale>
    </cfRule>
    <cfRule type="colorScale" priority="1098">
      <colorScale>
        <cfvo type="num" val="0"/>
        <cfvo type="num" val="7"/>
        <cfvo type="formula" val="10"/>
        <color rgb="FFF8696B"/>
        <color rgb="FFFFEB84"/>
        <color rgb="FF63BE7B"/>
      </colorScale>
    </cfRule>
    <cfRule type="colorScale" priority="1099">
      <colorScale>
        <cfvo type="min"/>
        <cfvo type="percentile" val="50"/>
        <cfvo type="max"/>
        <color rgb="FFF8696B"/>
        <color rgb="FFFFEB84"/>
        <color rgb="FF63BE7B"/>
      </colorScale>
    </cfRule>
    <cfRule type="iconSet" priority="1100">
      <iconSet iconSet="3TrafficLights2">
        <cfvo type="percent" val="0"/>
        <cfvo type="percent" val="33"/>
        <cfvo type="percent" val="67"/>
      </iconSet>
    </cfRule>
  </conditionalFormatting>
  <conditionalFormatting sqref="AD148:AD153">
    <cfRule type="containsText" dxfId="106" priority="710" operator="containsText" text="BAJO">
      <formula>NOT(ISERROR(SEARCH("BAJO",AD148)))</formula>
    </cfRule>
    <cfRule type="containsText" dxfId="105" priority="711" operator="containsText" text="ALTO">
      <formula>NOT(ISERROR(SEARCH("ALTO",AD148)))</formula>
    </cfRule>
    <cfRule type="containsText" dxfId="104" priority="712" operator="containsText" text="SI">
      <formula>NOT(ISERROR(SEARCH("SI",AD148)))</formula>
    </cfRule>
    <cfRule type="containsText" dxfId="103" priority="713" operator="containsText" text="NO">
      <formula>NOT(ISERROR(SEARCH("NO",AD148)))</formula>
    </cfRule>
  </conditionalFormatting>
  <conditionalFormatting sqref="AD148:AD153">
    <cfRule type="containsText" dxfId="102" priority="714" operator="containsText" text="ALTO">
      <formula>NOT(ISERROR(SEARCH("ALTO",AD148)))</formula>
    </cfRule>
    <cfRule type="containsText" dxfId="101" priority="715" operator="containsText" text="MEDIO">
      <formula>NOT(ISERROR(SEARCH("MEDIO",AD148)))</formula>
    </cfRule>
    <cfRule type="cellIs" dxfId="100" priority="716" operator="equal">
      <formula>"BAJO"</formula>
    </cfRule>
    <cfRule type="colorScale" priority="717">
      <colorScale>
        <cfvo type="formula" val="&quot;BAJO&quot;"/>
        <cfvo type="formula" val="&quot;MEDIO&quot;"/>
        <cfvo type="formula" val="&quot;ALTO&quot;"/>
        <color rgb="FFF8696B"/>
        <color rgb="FFFFEB84"/>
        <color rgb="FF63BE7B"/>
      </colorScale>
    </cfRule>
    <cfRule type="colorScale" priority="718">
      <colorScale>
        <cfvo type="num" val="0"/>
        <cfvo type="num" val="7"/>
        <cfvo type="formula" val="10"/>
        <color rgb="FFF8696B"/>
        <color rgb="FFFFEB84"/>
        <color rgb="FF63BE7B"/>
      </colorScale>
    </cfRule>
    <cfRule type="colorScale" priority="719">
      <colorScale>
        <cfvo type="min"/>
        <cfvo type="percentile" val="50"/>
        <cfvo type="max"/>
        <color rgb="FFF8696B"/>
        <color rgb="FFFFEB84"/>
        <color rgb="FF63BE7B"/>
      </colorScale>
    </cfRule>
    <cfRule type="iconSet" priority="720">
      <iconSet iconSet="3TrafficLights2">
        <cfvo type="percent" val="0"/>
        <cfvo type="percent" val="33"/>
        <cfvo type="percent" val="67"/>
      </iconSet>
    </cfRule>
  </conditionalFormatting>
  <conditionalFormatting sqref="AD146">
    <cfRule type="containsText" dxfId="99" priority="688" operator="containsText" text="BAJO">
      <formula>NOT(ISERROR(SEARCH("BAJO",AD146)))</formula>
    </cfRule>
    <cfRule type="containsText" dxfId="98" priority="689" operator="containsText" text="ALTO">
      <formula>NOT(ISERROR(SEARCH("ALTO",AD146)))</formula>
    </cfRule>
    <cfRule type="containsText" dxfId="97" priority="690" operator="containsText" text="SI">
      <formula>NOT(ISERROR(SEARCH("SI",AD146)))</formula>
    </cfRule>
    <cfRule type="containsText" dxfId="96" priority="691" operator="containsText" text="NO">
      <formula>NOT(ISERROR(SEARCH("NO",AD146)))</formula>
    </cfRule>
  </conditionalFormatting>
  <conditionalFormatting sqref="AD146">
    <cfRule type="containsText" dxfId="95" priority="692" operator="containsText" text="ALTO">
      <formula>NOT(ISERROR(SEARCH("ALTO",AD146)))</formula>
    </cfRule>
    <cfRule type="containsText" dxfId="94" priority="693" operator="containsText" text="MEDIO">
      <formula>NOT(ISERROR(SEARCH("MEDIO",AD146)))</formula>
    </cfRule>
    <cfRule type="cellIs" dxfId="93" priority="694" operator="equal">
      <formula>"BAJO"</formula>
    </cfRule>
    <cfRule type="colorScale" priority="695">
      <colorScale>
        <cfvo type="formula" val="&quot;BAJO&quot;"/>
        <cfvo type="formula" val="&quot;MEDIO&quot;"/>
        <cfvo type="formula" val="&quot;ALTO&quot;"/>
        <color rgb="FFF8696B"/>
        <color rgb="FFFFEB84"/>
        <color rgb="FF63BE7B"/>
      </colorScale>
    </cfRule>
    <cfRule type="colorScale" priority="696">
      <colorScale>
        <cfvo type="num" val="0"/>
        <cfvo type="num" val="7"/>
        <cfvo type="formula" val="10"/>
        <color rgb="FFF8696B"/>
        <color rgb="FFFFEB84"/>
        <color rgb="FF63BE7B"/>
      </colorScale>
    </cfRule>
    <cfRule type="colorScale" priority="697">
      <colorScale>
        <cfvo type="min"/>
        <cfvo type="percentile" val="50"/>
        <cfvo type="max"/>
        <color rgb="FFF8696B"/>
        <color rgb="FFFFEB84"/>
        <color rgb="FF63BE7B"/>
      </colorScale>
    </cfRule>
    <cfRule type="iconSet" priority="698">
      <iconSet iconSet="3TrafficLights2">
        <cfvo type="percent" val="0"/>
        <cfvo type="percent" val="33"/>
        <cfvo type="percent" val="67"/>
      </iconSet>
    </cfRule>
  </conditionalFormatting>
  <conditionalFormatting sqref="AD145">
    <cfRule type="containsText" dxfId="92" priority="699" operator="containsText" text="BAJO">
      <formula>NOT(ISERROR(SEARCH("BAJO",AD145)))</formula>
    </cfRule>
    <cfRule type="containsText" dxfId="91" priority="700" operator="containsText" text="ALTO">
      <formula>NOT(ISERROR(SEARCH("ALTO",AD145)))</formula>
    </cfRule>
    <cfRule type="containsText" dxfId="90" priority="701" operator="containsText" text="SI">
      <formula>NOT(ISERROR(SEARCH("SI",AD145)))</formula>
    </cfRule>
    <cfRule type="containsText" dxfId="89" priority="702" operator="containsText" text="NO">
      <formula>NOT(ISERROR(SEARCH("NO",AD145)))</formula>
    </cfRule>
  </conditionalFormatting>
  <conditionalFormatting sqref="AD145">
    <cfRule type="containsText" dxfId="88" priority="703" operator="containsText" text="ALTO">
      <formula>NOT(ISERROR(SEARCH("ALTO",AD145)))</formula>
    </cfRule>
    <cfRule type="containsText" dxfId="87" priority="704" operator="containsText" text="MEDIO">
      <formula>NOT(ISERROR(SEARCH("MEDIO",AD145)))</formula>
    </cfRule>
    <cfRule type="cellIs" dxfId="86" priority="705" operator="equal">
      <formula>"BAJO"</formula>
    </cfRule>
    <cfRule type="colorScale" priority="706">
      <colorScale>
        <cfvo type="formula" val="&quot;BAJO&quot;"/>
        <cfvo type="formula" val="&quot;MEDIO&quot;"/>
        <cfvo type="formula" val="&quot;ALTO&quot;"/>
        <color rgb="FFF8696B"/>
        <color rgb="FFFFEB84"/>
        <color rgb="FF63BE7B"/>
      </colorScale>
    </cfRule>
    <cfRule type="colorScale" priority="707">
      <colorScale>
        <cfvo type="num" val="0"/>
        <cfvo type="num" val="7"/>
        <cfvo type="formula" val="10"/>
        <color rgb="FFF8696B"/>
        <color rgb="FFFFEB84"/>
        <color rgb="FF63BE7B"/>
      </colorScale>
    </cfRule>
    <cfRule type="colorScale" priority="708">
      <colorScale>
        <cfvo type="min"/>
        <cfvo type="percentile" val="50"/>
        <cfvo type="max"/>
        <color rgb="FFF8696B"/>
        <color rgb="FFFFEB84"/>
        <color rgb="FF63BE7B"/>
      </colorScale>
    </cfRule>
    <cfRule type="iconSet" priority="709">
      <iconSet iconSet="3TrafficLights2">
        <cfvo type="percent" val="0"/>
        <cfvo type="percent" val="33"/>
        <cfvo type="percent" val="67"/>
      </iconSet>
    </cfRule>
  </conditionalFormatting>
  <conditionalFormatting sqref="AD147">
    <cfRule type="containsText" dxfId="85" priority="670" operator="containsText" text="BAJO">
      <formula>NOT(ISERROR(SEARCH("BAJO",AD147)))</formula>
    </cfRule>
    <cfRule type="containsText" dxfId="84" priority="671" operator="containsText" text="ALTO">
      <formula>NOT(ISERROR(SEARCH("ALTO",AD147)))</formula>
    </cfRule>
    <cfRule type="containsText" dxfId="83" priority="672" operator="containsText" text="SI">
      <formula>NOT(ISERROR(SEARCH("SI",AD147)))</formula>
    </cfRule>
    <cfRule type="containsText" dxfId="82" priority="673" operator="containsText" text="NO">
      <formula>NOT(ISERROR(SEARCH("NO",AD147)))</formula>
    </cfRule>
  </conditionalFormatting>
  <conditionalFormatting sqref="AD147">
    <cfRule type="containsText" dxfId="81" priority="674" operator="containsText" text="ALTO">
      <formula>NOT(ISERROR(SEARCH("ALTO",AD147)))</formula>
    </cfRule>
    <cfRule type="containsText" dxfId="80" priority="675" operator="containsText" text="MEDIO">
      <formula>NOT(ISERROR(SEARCH("MEDIO",AD147)))</formula>
    </cfRule>
    <cfRule type="cellIs" dxfId="79" priority="676" operator="equal">
      <formula>"BAJO"</formula>
    </cfRule>
    <cfRule type="colorScale" priority="677">
      <colorScale>
        <cfvo type="formula" val="&quot;BAJO&quot;"/>
        <cfvo type="formula" val="&quot;MEDIO&quot;"/>
        <cfvo type="formula" val="&quot;ALTO&quot;"/>
        <color rgb="FFF8696B"/>
        <color rgb="FFFFEB84"/>
        <color rgb="FF63BE7B"/>
      </colorScale>
    </cfRule>
    <cfRule type="colorScale" priority="678">
      <colorScale>
        <cfvo type="num" val="0"/>
        <cfvo type="num" val="7"/>
        <cfvo type="formula" val="10"/>
        <color rgb="FFF8696B"/>
        <color rgb="FFFFEB84"/>
        <color rgb="FF63BE7B"/>
      </colorScale>
    </cfRule>
    <cfRule type="colorScale" priority="679">
      <colorScale>
        <cfvo type="min"/>
        <cfvo type="percentile" val="50"/>
        <cfvo type="max"/>
        <color rgb="FFF8696B"/>
        <color rgb="FFFFEB84"/>
        <color rgb="FF63BE7B"/>
      </colorScale>
    </cfRule>
    <cfRule type="iconSet" priority="680">
      <iconSet iconSet="3TrafficLights2">
        <cfvo type="percent" val="0"/>
        <cfvo type="percent" val="33"/>
        <cfvo type="percent" val="67"/>
      </iconSet>
    </cfRule>
  </conditionalFormatting>
  <conditionalFormatting sqref="AD158:AD161">
    <cfRule type="containsText" dxfId="78" priority="604" operator="containsText" text="BAJO">
      <formula>NOT(ISERROR(SEARCH("BAJO",AD158)))</formula>
    </cfRule>
    <cfRule type="containsText" dxfId="77" priority="605" operator="containsText" text="ALTO">
      <formula>NOT(ISERROR(SEARCH("ALTO",AD158)))</formula>
    </cfRule>
    <cfRule type="containsText" dxfId="76" priority="606" operator="containsText" text="SI">
      <formula>NOT(ISERROR(SEARCH("SI",AD158)))</formula>
    </cfRule>
    <cfRule type="containsText" dxfId="75" priority="607" operator="containsText" text="NO">
      <formula>NOT(ISERROR(SEARCH("NO",AD158)))</formula>
    </cfRule>
  </conditionalFormatting>
  <conditionalFormatting sqref="AD154">
    <cfRule type="containsText" dxfId="74" priority="648" operator="containsText" text="BAJO">
      <formula>NOT(ISERROR(SEARCH("BAJO",AD154)))</formula>
    </cfRule>
    <cfRule type="containsText" dxfId="73" priority="649" operator="containsText" text="ALTO">
      <formula>NOT(ISERROR(SEARCH("ALTO",AD154)))</formula>
    </cfRule>
    <cfRule type="containsText" dxfId="72" priority="650" operator="containsText" text="SI">
      <formula>NOT(ISERROR(SEARCH("SI",AD154)))</formula>
    </cfRule>
    <cfRule type="containsText" dxfId="71" priority="651" operator="containsText" text="NO">
      <formula>NOT(ISERROR(SEARCH("NO",AD154)))</formula>
    </cfRule>
  </conditionalFormatting>
  <conditionalFormatting sqref="AD155:AD157">
    <cfRule type="containsText" dxfId="70" priority="615" operator="containsText" text="BAJO">
      <formula>NOT(ISERROR(SEARCH("BAJO",AD155)))</formula>
    </cfRule>
    <cfRule type="containsText" dxfId="69" priority="616" operator="containsText" text="ALTO">
      <formula>NOT(ISERROR(SEARCH("ALTO",AD155)))</formula>
    </cfRule>
    <cfRule type="containsText" dxfId="68" priority="617" operator="containsText" text="SI">
      <formula>NOT(ISERROR(SEARCH("SI",AD155)))</formula>
    </cfRule>
    <cfRule type="containsText" dxfId="67" priority="618" operator="containsText" text="NO">
      <formula>NOT(ISERROR(SEARCH("NO",AD155)))</formula>
    </cfRule>
  </conditionalFormatting>
  <conditionalFormatting sqref="AD154">
    <cfRule type="containsText" dxfId="66" priority="652" operator="containsText" text="ALTO">
      <formula>NOT(ISERROR(SEARCH("ALTO",AD154)))</formula>
    </cfRule>
    <cfRule type="containsText" dxfId="65" priority="653" operator="containsText" text="MEDIO">
      <formula>NOT(ISERROR(SEARCH("MEDIO",AD154)))</formula>
    </cfRule>
    <cfRule type="cellIs" dxfId="64" priority="654" operator="equal">
      <formula>"BAJO"</formula>
    </cfRule>
    <cfRule type="colorScale" priority="655">
      <colorScale>
        <cfvo type="formula" val="&quot;BAJO&quot;"/>
        <cfvo type="formula" val="&quot;MEDIO&quot;"/>
        <cfvo type="formula" val="&quot;ALTO&quot;"/>
        <color rgb="FFF8696B"/>
        <color rgb="FFFFEB84"/>
        <color rgb="FF63BE7B"/>
      </colorScale>
    </cfRule>
    <cfRule type="colorScale" priority="656">
      <colorScale>
        <cfvo type="num" val="0"/>
        <cfvo type="num" val="7"/>
        <cfvo type="formula" val="10"/>
        <color rgb="FFF8696B"/>
        <color rgb="FFFFEB84"/>
        <color rgb="FF63BE7B"/>
      </colorScale>
    </cfRule>
    <cfRule type="colorScale" priority="657">
      <colorScale>
        <cfvo type="min"/>
        <cfvo type="percentile" val="50"/>
        <cfvo type="max"/>
        <color rgb="FFF8696B"/>
        <color rgb="FFFFEB84"/>
        <color rgb="FF63BE7B"/>
      </colorScale>
    </cfRule>
    <cfRule type="iconSet" priority="658">
      <iconSet iconSet="3TrafficLights2">
        <cfvo type="percent" val="0"/>
        <cfvo type="percent" val="33"/>
        <cfvo type="percent" val="67"/>
      </iconSet>
    </cfRule>
  </conditionalFormatting>
  <conditionalFormatting sqref="AD155:AD157">
    <cfRule type="containsText" dxfId="63" priority="619" operator="containsText" text="ALTO">
      <formula>NOT(ISERROR(SEARCH("ALTO",AD155)))</formula>
    </cfRule>
    <cfRule type="containsText" dxfId="62" priority="620" operator="containsText" text="MEDIO">
      <formula>NOT(ISERROR(SEARCH("MEDIO",AD155)))</formula>
    </cfRule>
    <cfRule type="cellIs" dxfId="61" priority="621" operator="equal">
      <formula>"BAJO"</formula>
    </cfRule>
    <cfRule type="colorScale" priority="622">
      <colorScale>
        <cfvo type="formula" val="&quot;BAJO&quot;"/>
        <cfvo type="formula" val="&quot;MEDIO&quot;"/>
        <cfvo type="formula" val="&quot;ALTO&quot;"/>
        <color rgb="FFF8696B"/>
        <color rgb="FFFFEB84"/>
        <color rgb="FF63BE7B"/>
      </colorScale>
    </cfRule>
    <cfRule type="colorScale" priority="623">
      <colorScale>
        <cfvo type="num" val="0"/>
        <cfvo type="num" val="7"/>
        <cfvo type="formula" val="10"/>
        <color rgb="FFF8696B"/>
        <color rgb="FFFFEB84"/>
        <color rgb="FF63BE7B"/>
      </colorScale>
    </cfRule>
    <cfRule type="colorScale" priority="624">
      <colorScale>
        <cfvo type="min"/>
        <cfvo type="percentile" val="50"/>
        <cfvo type="max"/>
        <color rgb="FFF8696B"/>
        <color rgb="FFFFEB84"/>
        <color rgb="FF63BE7B"/>
      </colorScale>
    </cfRule>
    <cfRule type="iconSet" priority="625">
      <iconSet iconSet="3TrafficLights2">
        <cfvo type="percent" val="0"/>
        <cfvo type="percent" val="33"/>
        <cfvo type="percent" val="67"/>
      </iconSet>
    </cfRule>
  </conditionalFormatting>
  <conditionalFormatting sqref="AD158:AD161">
    <cfRule type="containsText" dxfId="60" priority="608" operator="containsText" text="ALTO">
      <formula>NOT(ISERROR(SEARCH("ALTO",AD158)))</formula>
    </cfRule>
    <cfRule type="containsText" dxfId="59" priority="609" operator="containsText" text="MEDIO">
      <formula>NOT(ISERROR(SEARCH("MEDIO",AD158)))</formula>
    </cfRule>
    <cfRule type="cellIs" dxfId="58" priority="610" operator="equal">
      <formula>"BAJO"</formula>
    </cfRule>
    <cfRule type="colorScale" priority="611">
      <colorScale>
        <cfvo type="formula" val="&quot;BAJO&quot;"/>
        <cfvo type="formula" val="&quot;MEDIO&quot;"/>
        <cfvo type="formula" val="&quot;ALTO&quot;"/>
        <color rgb="FFF8696B"/>
        <color rgb="FFFFEB84"/>
        <color rgb="FF63BE7B"/>
      </colorScale>
    </cfRule>
    <cfRule type="colorScale" priority="612">
      <colorScale>
        <cfvo type="num" val="0"/>
        <cfvo type="num" val="7"/>
        <cfvo type="formula" val="10"/>
        <color rgb="FFF8696B"/>
        <color rgb="FFFFEB84"/>
        <color rgb="FF63BE7B"/>
      </colorScale>
    </cfRule>
    <cfRule type="colorScale" priority="613">
      <colorScale>
        <cfvo type="min"/>
        <cfvo type="percentile" val="50"/>
        <cfvo type="max"/>
        <color rgb="FFF8696B"/>
        <color rgb="FFFFEB84"/>
        <color rgb="FF63BE7B"/>
      </colorScale>
    </cfRule>
    <cfRule type="iconSet" priority="614">
      <iconSet iconSet="3TrafficLights2">
        <cfvo type="percent" val="0"/>
        <cfvo type="percent" val="33"/>
        <cfvo type="percent" val="67"/>
      </iconSet>
    </cfRule>
  </conditionalFormatting>
  <conditionalFormatting sqref="U165:U173 AD165:AD173">
    <cfRule type="containsText" dxfId="57" priority="520" operator="containsText" text="BAJO">
      <formula>NOT(ISERROR(SEARCH("BAJO",U165)))</formula>
    </cfRule>
    <cfRule type="containsText" dxfId="56" priority="521" operator="containsText" text="ALTO">
      <formula>NOT(ISERROR(SEARCH("ALTO",U165)))</formula>
    </cfRule>
    <cfRule type="containsText" dxfId="55" priority="522" operator="containsText" text="SI">
      <formula>NOT(ISERROR(SEARCH("SI",U165)))</formula>
    </cfRule>
    <cfRule type="containsText" dxfId="54" priority="523" operator="containsText" text="NO">
      <formula>NOT(ISERROR(SEARCH("NO",U165)))</formula>
    </cfRule>
  </conditionalFormatting>
  <conditionalFormatting sqref="AD165:AD173">
    <cfRule type="containsText" dxfId="53" priority="524" operator="containsText" text="ALTO">
      <formula>NOT(ISERROR(SEARCH("ALTO",AD165)))</formula>
    </cfRule>
    <cfRule type="containsText" dxfId="52" priority="525" operator="containsText" text="MEDIO">
      <formula>NOT(ISERROR(SEARCH("MEDIO",AD165)))</formula>
    </cfRule>
    <cfRule type="cellIs" dxfId="51" priority="526" operator="equal">
      <formula>"BAJO"</formula>
    </cfRule>
    <cfRule type="colorScale" priority="527">
      <colorScale>
        <cfvo type="formula" val="&quot;BAJO&quot;"/>
        <cfvo type="formula" val="&quot;MEDIO&quot;"/>
        <cfvo type="formula" val="&quot;ALTO&quot;"/>
        <color rgb="FFF8696B"/>
        <color rgb="FFFFEB84"/>
        <color rgb="FF63BE7B"/>
      </colorScale>
    </cfRule>
    <cfRule type="colorScale" priority="528">
      <colorScale>
        <cfvo type="num" val="0"/>
        <cfvo type="num" val="7"/>
        <cfvo type="formula" val="10"/>
        <color rgb="FFF8696B"/>
        <color rgb="FFFFEB84"/>
        <color rgb="FF63BE7B"/>
      </colorScale>
    </cfRule>
    <cfRule type="colorScale" priority="529">
      <colorScale>
        <cfvo type="min"/>
        <cfvo type="percentile" val="50"/>
        <cfvo type="max"/>
        <color rgb="FFF8696B"/>
        <color rgb="FFFFEB84"/>
        <color rgb="FF63BE7B"/>
      </colorScale>
    </cfRule>
    <cfRule type="iconSet" priority="530">
      <iconSet iconSet="3TrafficLights2">
        <cfvo type="percent" val="0"/>
        <cfvo type="percent" val="33"/>
        <cfvo type="percent" val="67"/>
      </iconSet>
    </cfRule>
  </conditionalFormatting>
  <conditionalFormatting sqref="U165:U173">
    <cfRule type="containsText" dxfId="50" priority="531" operator="containsText" text="ALTO">
      <formula>NOT(ISERROR(SEARCH("ALTO",U165)))</formula>
    </cfRule>
    <cfRule type="containsText" dxfId="49" priority="532" operator="containsText" text="MEDIO">
      <formula>NOT(ISERROR(SEARCH("MEDIO",U165)))</formula>
    </cfRule>
    <cfRule type="cellIs" dxfId="48" priority="533" operator="equal">
      <formula>"BAJO"</formula>
    </cfRule>
    <cfRule type="colorScale" priority="534">
      <colorScale>
        <cfvo type="formula" val="&quot;BAJO&quot;"/>
        <cfvo type="formula" val="&quot;MEDIO&quot;"/>
        <cfvo type="formula" val="&quot;ALTO&quot;"/>
        <color rgb="FFF8696B"/>
        <color rgb="FFFFEB84"/>
        <color rgb="FF63BE7B"/>
      </colorScale>
    </cfRule>
    <cfRule type="colorScale" priority="535">
      <colorScale>
        <cfvo type="num" val="0"/>
        <cfvo type="num" val="7"/>
        <cfvo type="formula" val="10"/>
        <color rgb="FFF8696B"/>
        <color rgb="FFFFEB84"/>
        <color rgb="FF63BE7B"/>
      </colorScale>
    </cfRule>
    <cfRule type="colorScale" priority="536">
      <colorScale>
        <cfvo type="min"/>
        <cfvo type="percentile" val="50"/>
        <cfvo type="max"/>
        <color rgb="FFF8696B"/>
        <color rgb="FFFFEB84"/>
        <color rgb="FF63BE7B"/>
      </colorScale>
    </cfRule>
    <cfRule type="iconSet" priority="537">
      <iconSet iconSet="3TrafficLights2">
        <cfvo type="percent" val="0"/>
        <cfvo type="percent" val="33"/>
        <cfvo type="percent" val="67"/>
      </iconSet>
    </cfRule>
  </conditionalFormatting>
  <conditionalFormatting sqref="U216:U241">
    <cfRule type="containsText" dxfId="47" priority="2376" operator="containsText" text="ALTO">
      <formula>NOT(ISERROR(SEARCH("ALTO",U216)))</formula>
    </cfRule>
    <cfRule type="containsText" dxfId="46" priority="2377" operator="containsText" text="MEDIO">
      <formula>NOT(ISERROR(SEARCH("MEDIO",U216)))</formula>
    </cfRule>
    <cfRule type="cellIs" dxfId="45" priority="2378" operator="equal">
      <formula>"BAJO"</formula>
    </cfRule>
    <cfRule type="colorScale" priority="2379">
      <colorScale>
        <cfvo type="formula" val="&quot;BAJO&quot;"/>
        <cfvo type="formula" val="&quot;MEDIO&quot;"/>
        <cfvo type="formula" val="&quot;ALTO&quot;"/>
        <color rgb="FFF8696B"/>
        <color rgb="FFFFEB84"/>
        <color rgb="FF63BE7B"/>
      </colorScale>
    </cfRule>
    <cfRule type="colorScale" priority="2380">
      <colorScale>
        <cfvo type="num" val="0"/>
        <cfvo type="num" val="7"/>
        <cfvo type="formula" val="10"/>
        <color rgb="FFF8696B"/>
        <color rgb="FFFFEB84"/>
        <color rgb="FF63BE7B"/>
      </colorScale>
    </cfRule>
    <cfRule type="colorScale" priority="2381">
      <colorScale>
        <cfvo type="min"/>
        <cfvo type="percentile" val="50"/>
        <cfvo type="max"/>
        <color rgb="FFF8696B"/>
        <color rgb="FFFFEB84"/>
        <color rgb="FF63BE7B"/>
      </colorScale>
    </cfRule>
    <cfRule type="iconSet" priority="2382">
      <iconSet iconSet="3TrafficLights2">
        <cfvo type="percent" val="0"/>
        <cfvo type="percent" val="33"/>
        <cfvo type="percent" val="67"/>
      </iconSet>
    </cfRule>
  </conditionalFormatting>
  <conditionalFormatting sqref="U89:U96">
    <cfRule type="containsText" dxfId="44" priority="59" operator="containsText" text="BAJO">
      <formula>NOT(ISERROR(SEARCH("BAJO",U89)))</formula>
    </cfRule>
    <cfRule type="containsText" dxfId="43" priority="60" operator="containsText" text="ALTO">
      <formula>NOT(ISERROR(SEARCH("ALTO",U89)))</formula>
    </cfRule>
    <cfRule type="containsText" dxfId="42" priority="61" operator="containsText" text="SI">
      <formula>NOT(ISERROR(SEARCH("SI",U89)))</formula>
    </cfRule>
    <cfRule type="containsText" dxfId="41" priority="62" operator="containsText" text="NO">
      <formula>NOT(ISERROR(SEARCH("NO",U89)))</formula>
    </cfRule>
  </conditionalFormatting>
  <conditionalFormatting sqref="U89:U96">
    <cfRule type="containsText" dxfId="40" priority="63" operator="containsText" text="ALTO">
      <formula>NOT(ISERROR(SEARCH("ALTO",U89)))</formula>
    </cfRule>
    <cfRule type="containsText" dxfId="39" priority="64" operator="containsText" text="MEDIO">
      <formula>NOT(ISERROR(SEARCH("MEDIO",U89)))</formula>
    </cfRule>
    <cfRule type="cellIs" dxfId="38" priority="65" operator="equal">
      <formula>"BAJO"</formula>
    </cfRule>
    <cfRule type="colorScale" priority="66">
      <colorScale>
        <cfvo type="formula" val="&quot;BAJO&quot;"/>
        <cfvo type="formula" val="&quot;MEDIO&quot;"/>
        <cfvo type="formula" val="&quot;ALTO&quot;"/>
        <color rgb="FFF8696B"/>
        <color rgb="FFFFEB84"/>
        <color rgb="FF63BE7B"/>
      </colorScale>
    </cfRule>
    <cfRule type="colorScale" priority="67">
      <colorScale>
        <cfvo type="num" val="0"/>
        <cfvo type="num" val="7"/>
        <cfvo type="formula" val="10"/>
        <color rgb="FFF8696B"/>
        <color rgb="FFFFEB84"/>
        <color rgb="FF63BE7B"/>
      </colorScale>
    </cfRule>
    <cfRule type="colorScale" priority="68">
      <colorScale>
        <cfvo type="min"/>
        <cfvo type="percentile" val="50"/>
        <cfvo type="max"/>
        <color rgb="FFF8696B"/>
        <color rgb="FFFFEB84"/>
        <color rgb="FF63BE7B"/>
      </colorScale>
    </cfRule>
    <cfRule type="iconSet" priority="69">
      <iconSet iconSet="3TrafficLights2">
        <cfvo type="percent" val="0"/>
        <cfvo type="percent" val="33"/>
        <cfvo type="percent" val="67"/>
      </iconSet>
    </cfRule>
  </conditionalFormatting>
  <conditionalFormatting sqref="U127:U134">
    <cfRule type="containsText" dxfId="37" priority="48" operator="containsText" text="BAJO">
      <formula>NOT(ISERROR(SEARCH("BAJO",U127)))</formula>
    </cfRule>
    <cfRule type="containsText" dxfId="36" priority="49" operator="containsText" text="ALTO">
      <formula>NOT(ISERROR(SEARCH("ALTO",U127)))</formula>
    </cfRule>
    <cfRule type="containsText" dxfId="35" priority="50" operator="containsText" text="SI">
      <formula>NOT(ISERROR(SEARCH("SI",U127)))</formula>
    </cfRule>
    <cfRule type="containsText" dxfId="34" priority="51" operator="containsText" text="NO">
      <formula>NOT(ISERROR(SEARCH("NO",U127)))</formula>
    </cfRule>
  </conditionalFormatting>
  <conditionalFormatting sqref="U127:U134">
    <cfRule type="containsText" dxfId="33" priority="52" operator="containsText" text="ALTO">
      <formula>NOT(ISERROR(SEARCH("ALTO",U127)))</formula>
    </cfRule>
    <cfRule type="containsText" dxfId="32" priority="53" operator="containsText" text="MEDIO">
      <formula>NOT(ISERROR(SEARCH("MEDIO",U127)))</formula>
    </cfRule>
    <cfRule type="cellIs" dxfId="31" priority="54" operator="equal">
      <formula>"BAJO"</formula>
    </cfRule>
    <cfRule type="colorScale" priority="55">
      <colorScale>
        <cfvo type="formula" val="&quot;BAJO&quot;"/>
        <cfvo type="formula" val="&quot;MEDIO&quot;"/>
        <cfvo type="formula" val="&quot;ALTO&quot;"/>
        <color rgb="FFF8696B"/>
        <color rgb="FFFFEB84"/>
        <color rgb="FF63BE7B"/>
      </colorScale>
    </cfRule>
    <cfRule type="colorScale" priority="56">
      <colorScale>
        <cfvo type="num" val="0"/>
        <cfvo type="num" val="7"/>
        <cfvo type="formula" val="10"/>
        <color rgb="FFF8696B"/>
        <color rgb="FFFFEB84"/>
        <color rgb="FF63BE7B"/>
      </colorScale>
    </cfRule>
    <cfRule type="colorScale" priority="57">
      <colorScale>
        <cfvo type="min"/>
        <cfvo type="percentile" val="50"/>
        <cfvo type="max"/>
        <color rgb="FFF8696B"/>
        <color rgb="FFFFEB84"/>
        <color rgb="FF63BE7B"/>
      </colorScale>
    </cfRule>
    <cfRule type="iconSet" priority="58">
      <iconSet iconSet="3TrafficLights2">
        <cfvo type="percent" val="0"/>
        <cfvo type="percent" val="33"/>
        <cfvo type="percent" val="67"/>
      </iconSet>
    </cfRule>
  </conditionalFormatting>
  <conditionalFormatting sqref="U207:U214">
    <cfRule type="containsText" dxfId="30" priority="37" operator="containsText" text="BAJO">
      <formula>NOT(ISERROR(SEARCH("BAJO",U207)))</formula>
    </cfRule>
    <cfRule type="containsText" dxfId="29" priority="38" operator="containsText" text="ALTO">
      <formula>NOT(ISERROR(SEARCH("ALTO",U207)))</formula>
    </cfRule>
    <cfRule type="containsText" dxfId="28" priority="39" operator="containsText" text="SI">
      <formula>NOT(ISERROR(SEARCH("SI",U207)))</formula>
    </cfRule>
    <cfRule type="containsText" dxfId="27" priority="40" operator="containsText" text="NO">
      <formula>NOT(ISERROR(SEARCH("NO",U207)))</formula>
    </cfRule>
  </conditionalFormatting>
  <conditionalFormatting sqref="U207:U214">
    <cfRule type="containsText" dxfId="26" priority="41" operator="containsText" text="ALTO">
      <formula>NOT(ISERROR(SEARCH("ALTO",U207)))</formula>
    </cfRule>
    <cfRule type="containsText" dxfId="25" priority="42" operator="containsText" text="MEDIO">
      <formula>NOT(ISERROR(SEARCH("MEDIO",U207)))</formula>
    </cfRule>
    <cfRule type="cellIs" dxfId="24" priority="43" operator="equal">
      <formula>"BAJO"</formula>
    </cfRule>
    <cfRule type="colorScale" priority="44">
      <colorScale>
        <cfvo type="formula" val="&quot;BAJO&quot;"/>
        <cfvo type="formula" val="&quot;MEDIO&quot;"/>
        <cfvo type="formula" val="&quot;ALTO&quot;"/>
        <color rgb="FFF8696B"/>
        <color rgb="FFFFEB84"/>
        <color rgb="FF63BE7B"/>
      </colorScale>
    </cfRule>
    <cfRule type="colorScale" priority="45">
      <colorScale>
        <cfvo type="num" val="0"/>
        <cfvo type="num" val="7"/>
        <cfvo type="formula" val="10"/>
        <color rgb="FFF8696B"/>
        <color rgb="FFFFEB84"/>
        <color rgb="FF63BE7B"/>
      </colorScale>
    </cfRule>
    <cfRule type="colorScale" priority="46">
      <colorScale>
        <cfvo type="min"/>
        <cfvo type="percentile" val="50"/>
        <cfvo type="max"/>
        <color rgb="FFF8696B"/>
        <color rgb="FFFFEB84"/>
        <color rgb="FF63BE7B"/>
      </colorScale>
    </cfRule>
    <cfRule type="iconSet" priority="47">
      <iconSet iconSet="3TrafficLights2">
        <cfvo type="percent" val="0"/>
        <cfvo type="percent" val="33"/>
        <cfvo type="percent" val="67"/>
      </iconSet>
    </cfRule>
  </conditionalFormatting>
  <conditionalFormatting sqref="AD89:AD96">
    <cfRule type="containsText" dxfId="23" priority="26" operator="containsText" text="BAJO">
      <formula>NOT(ISERROR(SEARCH("BAJO",AD89)))</formula>
    </cfRule>
    <cfRule type="containsText" dxfId="22" priority="27" operator="containsText" text="ALTO">
      <formula>NOT(ISERROR(SEARCH("ALTO",AD89)))</formula>
    </cfRule>
    <cfRule type="containsText" dxfId="21" priority="28" operator="containsText" text="SI">
      <formula>NOT(ISERROR(SEARCH("SI",AD89)))</formula>
    </cfRule>
    <cfRule type="containsText" dxfId="20" priority="29" operator="containsText" text="NO">
      <formula>NOT(ISERROR(SEARCH("NO",AD89)))</formula>
    </cfRule>
  </conditionalFormatting>
  <conditionalFormatting sqref="AD89:AD96">
    <cfRule type="containsText" dxfId="19" priority="30" operator="containsText" text="ALTO">
      <formula>NOT(ISERROR(SEARCH("ALTO",AD89)))</formula>
    </cfRule>
    <cfRule type="containsText" dxfId="18" priority="31" operator="containsText" text="MEDIO">
      <formula>NOT(ISERROR(SEARCH("MEDIO",AD89)))</formula>
    </cfRule>
    <cfRule type="cellIs" dxfId="17" priority="32" operator="equal">
      <formula>"BAJO"</formula>
    </cfRule>
    <cfRule type="colorScale" priority="33">
      <colorScale>
        <cfvo type="formula" val="&quot;BAJO&quot;"/>
        <cfvo type="formula" val="&quot;MEDIO&quot;"/>
        <cfvo type="formula" val="&quot;ALTO&quot;"/>
        <color rgb="FFF8696B"/>
        <color rgb="FFFFEB84"/>
        <color rgb="FF63BE7B"/>
      </colorScale>
    </cfRule>
    <cfRule type="colorScale" priority="34">
      <colorScale>
        <cfvo type="num" val="0"/>
        <cfvo type="num" val="7"/>
        <cfvo type="formula" val="10"/>
        <color rgb="FFF8696B"/>
        <color rgb="FFFFEB84"/>
        <color rgb="FF63BE7B"/>
      </colorScale>
    </cfRule>
    <cfRule type="colorScale" priority="35">
      <colorScale>
        <cfvo type="min"/>
        <cfvo type="percentile" val="50"/>
        <cfvo type="max"/>
        <color rgb="FFF8696B"/>
        <color rgb="FFFFEB84"/>
        <color rgb="FF63BE7B"/>
      </colorScale>
    </cfRule>
    <cfRule type="iconSet" priority="36">
      <iconSet iconSet="3TrafficLights2">
        <cfvo type="percent" val="0"/>
        <cfvo type="percent" val="33"/>
        <cfvo type="percent" val="67"/>
      </iconSet>
    </cfRule>
  </conditionalFormatting>
  <conditionalFormatting sqref="AD127:AD134">
    <cfRule type="containsText" dxfId="16" priority="15" operator="containsText" text="BAJO">
      <formula>NOT(ISERROR(SEARCH("BAJO",AD127)))</formula>
    </cfRule>
    <cfRule type="containsText" dxfId="15" priority="16" operator="containsText" text="ALTO">
      <formula>NOT(ISERROR(SEARCH("ALTO",AD127)))</formula>
    </cfRule>
    <cfRule type="containsText" dxfId="14" priority="17" operator="containsText" text="SI">
      <formula>NOT(ISERROR(SEARCH("SI",AD127)))</formula>
    </cfRule>
    <cfRule type="containsText" dxfId="13" priority="18" operator="containsText" text="NO">
      <formula>NOT(ISERROR(SEARCH("NO",AD127)))</formula>
    </cfRule>
  </conditionalFormatting>
  <conditionalFormatting sqref="AD127:AD134">
    <cfRule type="containsText" dxfId="12" priority="19" operator="containsText" text="ALTO">
      <formula>NOT(ISERROR(SEARCH("ALTO",AD127)))</formula>
    </cfRule>
    <cfRule type="containsText" dxfId="11" priority="20" operator="containsText" text="MEDIO">
      <formula>NOT(ISERROR(SEARCH("MEDIO",AD127)))</formula>
    </cfRule>
    <cfRule type="cellIs" dxfId="10" priority="21" operator="equal">
      <formula>"BAJO"</formula>
    </cfRule>
    <cfRule type="colorScale" priority="22">
      <colorScale>
        <cfvo type="formula" val="&quot;BAJO&quot;"/>
        <cfvo type="formula" val="&quot;MEDIO&quot;"/>
        <cfvo type="formula" val="&quot;ALTO&quot;"/>
        <color rgb="FFF8696B"/>
        <color rgb="FFFFEB84"/>
        <color rgb="FF63BE7B"/>
      </colorScale>
    </cfRule>
    <cfRule type="colorScale" priority="23">
      <colorScale>
        <cfvo type="num" val="0"/>
        <cfvo type="num" val="7"/>
        <cfvo type="formula" val="10"/>
        <color rgb="FFF8696B"/>
        <color rgb="FFFFEB84"/>
        <color rgb="FF63BE7B"/>
      </colorScale>
    </cfRule>
    <cfRule type="colorScale" priority="24">
      <colorScale>
        <cfvo type="min"/>
        <cfvo type="percentile" val="50"/>
        <cfvo type="max"/>
        <color rgb="FFF8696B"/>
        <color rgb="FFFFEB84"/>
        <color rgb="FF63BE7B"/>
      </colorScale>
    </cfRule>
    <cfRule type="iconSet" priority="25">
      <iconSet iconSet="3TrafficLights2">
        <cfvo type="percent" val="0"/>
        <cfvo type="percent" val="33"/>
        <cfvo type="percent" val="67"/>
      </iconSet>
    </cfRule>
  </conditionalFormatting>
  <conditionalFormatting sqref="AD207:AD214">
    <cfRule type="containsText" dxfId="9" priority="4" operator="containsText" text="BAJO">
      <formula>NOT(ISERROR(SEARCH("BAJO",AD207)))</formula>
    </cfRule>
    <cfRule type="containsText" dxfId="8" priority="5" operator="containsText" text="ALTO">
      <formula>NOT(ISERROR(SEARCH("ALTO",AD207)))</formula>
    </cfRule>
    <cfRule type="containsText" dxfId="7" priority="6" operator="containsText" text="SI">
      <formula>NOT(ISERROR(SEARCH("SI",AD207)))</formula>
    </cfRule>
    <cfRule type="containsText" dxfId="6" priority="7" operator="containsText" text="NO">
      <formula>NOT(ISERROR(SEARCH("NO",AD207)))</formula>
    </cfRule>
  </conditionalFormatting>
  <conditionalFormatting sqref="AD207:AD214">
    <cfRule type="containsText" dxfId="5" priority="8" operator="containsText" text="ALTO">
      <formula>NOT(ISERROR(SEARCH("ALTO",AD207)))</formula>
    </cfRule>
    <cfRule type="containsText" dxfId="4" priority="9" operator="containsText" text="MEDIO">
      <formula>NOT(ISERROR(SEARCH("MEDIO",AD207)))</formula>
    </cfRule>
    <cfRule type="cellIs" dxfId="3" priority="10" operator="equal">
      <formula>"BAJO"</formula>
    </cfRule>
    <cfRule type="colorScale" priority="11">
      <colorScale>
        <cfvo type="formula" val="&quot;BAJO&quot;"/>
        <cfvo type="formula" val="&quot;MEDIO&quot;"/>
        <cfvo type="formula" val="&quot;ALTO&quot;"/>
        <color rgb="FFF8696B"/>
        <color rgb="FFFFEB84"/>
        <color rgb="FF63BE7B"/>
      </colorScale>
    </cfRule>
    <cfRule type="colorScale" priority="12">
      <colorScale>
        <cfvo type="num" val="0"/>
        <cfvo type="num" val="7"/>
        <cfvo type="formula" val="10"/>
        <color rgb="FFF8696B"/>
        <color rgb="FFFFEB84"/>
        <color rgb="FF63BE7B"/>
      </colorScale>
    </cfRule>
    <cfRule type="colorScale" priority="13">
      <colorScale>
        <cfvo type="min"/>
        <cfvo type="percentile" val="50"/>
        <cfvo type="max"/>
        <color rgb="FFF8696B"/>
        <color rgb="FFFFEB84"/>
        <color rgb="FF63BE7B"/>
      </colorScale>
    </cfRule>
    <cfRule type="iconSet" priority="14">
      <iconSet iconSet="3TrafficLights2">
        <cfvo type="percent" val="0"/>
        <cfvo type="percent" val="33"/>
        <cfvo type="percent" val="67"/>
      </iconSet>
    </cfRule>
  </conditionalFormatting>
  <conditionalFormatting sqref="AD16">
    <cfRule type="containsText" dxfId="2" priority="1" stopIfTrue="1" operator="containsText" text="Alto">
      <formula>NOT(ISERROR(SEARCH("Alto",AD16)))</formula>
    </cfRule>
    <cfRule type="containsText" dxfId="1" priority="2" stopIfTrue="1" operator="containsText" text="Medio">
      <formula>NOT(ISERROR(SEARCH("Medio",AD16)))</formula>
    </cfRule>
    <cfRule type="containsText" dxfId="0" priority="3" stopIfTrue="1" operator="containsText" text="Bajo">
      <formula>NOT(ISERROR(SEARCH("Bajo",AD16)))</formula>
    </cfRule>
  </conditionalFormatting>
  <dataValidations count="21">
    <dataValidation type="list" allowBlank="1" showInputMessage="1" showErrorMessage="1" sqref="N105" xr:uid="{00000000-0002-0000-0600-000000000000}">
      <formula1>$G$176:$G$176</formula1>
    </dataValidation>
    <dataValidation type="list" allowBlank="1" showInputMessage="1" showErrorMessage="1" sqref="K143 K105 K75" xr:uid="{00000000-0002-0000-0600-000001000000}">
      <formula1>$F$176:$F$176</formula1>
    </dataValidation>
    <dataValidation type="list" allowBlank="1" showInputMessage="1" showErrorMessage="1" sqref="N165" xr:uid="{00000000-0002-0000-0600-000002000000}">
      <formula1>$G$60:$G$62</formula1>
    </dataValidation>
    <dataValidation type="list" allowBlank="1" showInputMessage="1" showErrorMessage="1" sqref="K148:K153 K224:K225 K227:K232 K190:K195 K187:K188 K177 K165 K145:K146" xr:uid="{00000000-0002-0000-0600-000003000000}">
      <formula1>$F$60:$F$61</formula1>
    </dataValidation>
    <dataValidation type="list" allowBlank="1" showInputMessage="1" showErrorMessage="1" sqref="K147 K189 K226" xr:uid="{00000000-0002-0000-0600-000004000000}">
      <formula1>$F$42:$F$43</formula1>
    </dataValidation>
    <dataValidation type="list" allowBlank="1" showInputMessage="1" showErrorMessage="1" sqref="N147 N189 N226" xr:uid="{00000000-0002-0000-0600-000005000000}">
      <formula1>$G$42:$G$44</formula1>
    </dataValidation>
    <dataValidation type="list" allowBlank="1" showInputMessage="1" showErrorMessage="1" sqref="K107:K108 K78:K79 K110:K115 K81:K86" xr:uid="{00000000-0002-0000-0600-000006000000}">
      <formula1>$F$61:$F$62</formula1>
    </dataValidation>
    <dataValidation type="list" allowBlank="1" showInputMessage="1" showErrorMessage="1" sqref="K80 K109" xr:uid="{00000000-0002-0000-0600-000007000000}">
      <formula1>$F$43:$F$44</formula1>
    </dataValidation>
    <dataValidation type="list" allowBlank="1" showInputMessage="1" showErrorMessage="1" sqref="N80 N109" xr:uid="{00000000-0002-0000-0600-000008000000}">
      <formula1>$G$43:$G$45</formula1>
    </dataValidation>
    <dataValidation type="list" allowBlank="1" showInputMessage="1" showErrorMessage="1" sqref="N19 N58" xr:uid="{00000000-0002-0000-0600-000009000000}">
      <formula1>$G$62:$G$64</formula1>
    </dataValidation>
    <dataValidation type="list" allowBlank="1" showInputMessage="1" showErrorMessage="1" sqref="K19 K58" xr:uid="{00000000-0002-0000-0600-00000A000000}">
      <formula1>$F$62:$F$63</formula1>
    </dataValidation>
    <dataValidation type="list" allowBlank="1" showInputMessage="1" showErrorMessage="1" sqref="K49:K54 K46:K47" xr:uid="{00000000-0002-0000-0600-00000B000000}">
      <formula1>$F$67:$F$68</formula1>
    </dataValidation>
    <dataValidation type="list" allowBlank="1" showInputMessage="1" showErrorMessage="1" sqref="K48" xr:uid="{00000000-0002-0000-0600-00000C000000}">
      <formula1>$F$44:$F$45</formula1>
    </dataValidation>
    <dataValidation type="list" allowBlank="1" showInputMessage="1" showErrorMessage="1" sqref="N48" xr:uid="{00000000-0002-0000-0600-00000D000000}">
      <formula1>$G$44:$G$46</formula1>
    </dataValidation>
    <dataValidation type="list" allowBlank="1" showInputMessage="1" showErrorMessage="1" sqref="N68:N72 N216:N218 N180 N178 N176 N38:N41 N98:N102 N136:N140" xr:uid="{00000000-0002-0000-0600-00000E000000}">
      <formula1>$G$145:$G$161</formula1>
    </dataValidation>
    <dataValidation type="list" allowBlank="1" showInputMessage="1" showErrorMessage="1" sqref="K216:K217 K178 K176 K98:K101 K38:K40 K68:K71 K136:K139" xr:uid="{00000000-0002-0000-0600-00000F000000}">
      <formula1>$F$145:$F$154</formula1>
    </dataValidation>
    <dataValidation type="list" allowBlank="1" showInputMessage="1" showErrorMessage="1" sqref="K44 K240 K76 K185 K222 K35" xr:uid="{00000000-0002-0000-0600-000010000000}">
      <formula1>$F$175:$F$176</formula1>
    </dataValidation>
    <dataValidation type="list" allowBlank="1" showInputMessage="1" showErrorMessage="1" sqref="K41 K102 K72 K140 K220 K218 K180" xr:uid="{00000000-0002-0000-0600-000011000000}">
      <formula1>$F$39:$F$39</formula1>
    </dataValidation>
    <dataValidation type="list" allowBlank="1" showInputMessage="1" showErrorMessage="1" sqref="K42:K43 K243:K262 K181 K45 K106 K103:K104 K77 K141:K142 K144 K175 K186 K73:K74 K184" xr:uid="{00000000-0002-0000-0600-000012000000}">
      <formula1>$F$267:$F$268</formula1>
    </dataValidation>
    <dataValidation type="list" allowBlank="1" showInputMessage="1" showErrorMessage="1" sqref="O216:O223 O184:O186 O38:O45 O68:O77 O98:O106 O136:O144 O175:O176 O178 O180:O181 O243:O262 O19 O58 O165" xr:uid="{00000000-0002-0000-0600-000013000000}">
      <formula1>#REF!</formula1>
    </dataValidation>
    <dataValidation type="list" allowBlank="1" showInputMessage="1" showErrorMessage="1" sqref="N42:N43 N243:N262 N141:N142 N181 N106 N103:N104 N73:N74 N175" xr:uid="{00000000-0002-0000-0600-000014000000}">
      <formula1>$G$267:$G$269</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AA-IA</vt:lpstr>
      <vt:lpstr>Criterios</vt:lpstr>
      <vt:lpstr>Embarque y descarga </vt:lpstr>
      <vt:lpstr>'AA-IA'!Área_de_impresión</vt:lpstr>
      <vt:lpstr>Criterios!Área_de_impresión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2025-08-20T18:47:05Z</dcterms:modified>
</cp:coreProperties>
</file>